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9416" windowHeight="9516" activeTab="1"/>
  </bookViews>
  <sheets>
    <sheet name="Rekapitulace stavby" sheetId="2" r:id="rId1"/>
    <sheet name="ZL 09 - Bourací práce stř..." sheetId="13" r:id="rId2"/>
  </sheets>
  <externalReferences>
    <externalReference r:id="rId3"/>
  </externalReferences>
  <definedNames>
    <definedName name="_xlnm._FilterDatabase" localSheetId="1" hidden="1">'ZL 09 - Bourací práce stř...'!$C$118:$K$135</definedName>
    <definedName name="_xlnm.Print_Titles" localSheetId="0">'Rekapitulace stavby'!#REF!</definedName>
    <definedName name="_xlnm.Print_Titles" localSheetId="1">'ZL 09 - Bourací práce stř...'!$118:$118</definedName>
    <definedName name="_xlnm.Print_Area" localSheetId="0">'Rekapitulace stavby'!$D$10:$AO$78,'Rekapitulace stavby'!#REF!</definedName>
    <definedName name="_xlnm.Print_Area" localSheetId="1">'ZL 09 - Bourací práce stř...'!$C$106:$J$135</definedName>
  </definedNames>
  <calcPr calcId="124519"/>
</workbook>
</file>

<file path=xl/calcChain.xml><?xml version="1.0" encoding="utf-8"?>
<calcChain xmlns="http://schemas.openxmlformats.org/spreadsheetml/2006/main">
  <c r="R31" i="2"/>
  <c r="E7" i="13"/>
  <c r="E85" s="1"/>
  <c r="J12"/>
  <c r="J35"/>
  <c r="J36"/>
  <c r="J37"/>
  <c r="E87"/>
  <c r="F89"/>
  <c r="J89"/>
  <c r="F91"/>
  <c r="J91"/>
  <c r="F92"/>
  <c r="J92"/>
  <c r="E111"/>
  <c r="F113"/>
  <c r="F115"/>
  <c r="J115"/>
  <c r="F116"/>
  <c r="J116"/>
  <c r="R120"/>
  <c r="R119" s="1"/>
  <c r="J121"/>
  <c r="P121"/>
  <c r="P120" s="1"/>
  <c r="R121"/>
  <c r="T121"/>
  <c r="T120" s="1"/>
  <c r="T119" s="1"/>
  <c r="BE121"/>
  <c r="F33" s="1"/>
  <c r="BF121"/>
  <c r="J34" s="1"/>
  <c r="BG121"/>
  <c r="F35" s="1"/>
  <c r="BH121"/>
  <c r="F36" s="1"/>
  <c r="BI121"/>
  <c r="F37" s="1"/>
  <c r="BK121"/>
  <c r="BK120" s="1"/>
  <c r="J129"/>
  <c r="P129"/>
  <c r="R129"/>
  <c r="T129"/>
  <c r="T128" s="1"/>
  <c r="T127" s="1"/>
  <c r="BE129"/>
  <c r="BF129"/>
  <c r="BG129"/>
  <c r="BH129"/>
  <c r="BI129"/>
  <c r="BK129"/>
  <c r="BK128" s="1"/>
  <c r="J130"/>
  <c r="P130"/>
  <c r="R130"/>
  <c r="R128" s="1"/>
  <c r="R127" s="1"/>
  <c r="T130"/>
  <c r="BE130"/>
  <c r="BF130"/>
  <c r="BG130"/>
  <c r="BH130"/>
  <c r="BI130"/>
  <c r="BK130"/>
  <c r="J131"/>
  <c r="P131"/>
  <c r="P128" s="1"/>
  <c r="P127" s="1"/>
  <c r="R131"/>
  <c r="T131"/>
  <c r="BE131"/>
  <c r="BF131"/>
  <c r="BG131"/>
  <c r="BH131"/>
  <c r="BI131"/>
  <c r="BK131"/>
  <c r="J135"/>
  <c r="P135"/>
  <c r="R135"/>
  <c r="T135"/>
  <c r="BE135"/>
  <c r="BF135"/>
  <c r="BG135"/>
  <c r="BH135"/>
  <c r="BI135"/>
  <c r="BK135"/>
  <c r="J128" l="1"/>
  <c r="J99" s="1"/>
  <c r="BK127"/>
  <c r="J127" s="1"/>
  <c r="J98" s="1"/>
  <c r="J120"/>
  <c r="J97" s="1"/>
  <c r="P119"/>
  <c r="J33"/>
  <c r="F34"/>
  <c r="BK119" l="1"/>
  <c r="J119" s="1"/>
  <c r="J30" l="1"/>
  <c r="J39" s="1"/>
  <c r="J96"/>
  <c r="AK36" i="2" l="1"/>
  <c r="W39" l="1"/>
  <c r="W43" l="1"/>
  <c r="W42"/>
  <c r="W41"/>
  <c r="W40"/>
  <c r="AK40" s="1"/>
  <c r="AK39" l="1"/>
  <c r="AK45" s="1"/>
</calcChain>
</file>

<file path=xl/sharedStrings.xml><?xml version="1.0" encoding="utf-8"?>
<sst xmlns="http://schemas.openxmlformats.org/spreadsheetml/2006/main" count="332" uniqueCount="124">
  <si>
    <t>&gt;&gt;  skryté sloupce  &lt;&lt;</t>
  </si>
  <si>
    <t>2</t>
  </si>
  <si>
    <t>KRYCÍ LIST SOUPISU PRACÍ</t>
  </si>
  <si>
    <t>v ---  níže se nacházejí doplnkové a pomocné údaje k sestavám  --- v</t>
  </si>
  <si>
    <t>False</t>
  </si>
  <si>
    <t>Stavba:</t>
  </si>
  <si>
    <t>Objekt:</t>
  </si>
  <si>
    <t>KSO:</t>
  </si>
  <si>
    <t/>
  </si>
  <si>
    <t>CC-CZ:</t>
  </si>
  <si>
    <t>Místo:</t>
  </si>
  <si>
    <t xml:space="preserve"> </t>
  </si>
  <si>
    <t>Datum:</t>
  </si>
  <si>
    <t>Zadavatel:</t>
  </si>
  <si>
    <t>IČ:</t>
  </si>
  <si>
    <t>DIČ:</t>
  </si>
  <si>
    <t>Zhotovitel:</t>
  </si>
  <si>
    <t>Projektant:</t>
  </si>
  <si>
    <t>Zpracovatel:</t>
  </si>
  <si>
    <t>Poznámka:</t>
  </si>
  <si>
    <t>Cena bez DPH</t>
  </si>
  <si>
    <t>Základ daně</t>
  </si>
  <si>
    <t>Sazba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</si>
  <si>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</si>
  <si>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</si>
  <si>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</si>
  <si>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</si>
  <si>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</si>
  <si>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</si>
  <si>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</si>
  <si>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</si>
  <si>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</si>
  <si>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</si>
  <si>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</si>
  <si>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</si>
  <si>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</si>
  <si>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</si>
  <si>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</si>
  <si>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</si>
  <si>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ČLENĚNÍ SOUPISU PRACÍ</t>
  </si>
  <si>
    <t>Kód dílu - Popis</t>
  </si>
  <si>
    <t>Cena celkem [CZK]</t>
  </si>
  <si>
    <t>Náklady ze soupisu prací</t>
  </si>
  <si>
    <t>-1</t>
  </si>
  <si>
    <t xml:space="preserve">HSV - Práce a dodávky HSV  </t>
  </si>
  <si>
    <t>SOUPIS PRACÍ</t>
  </si>
  <si>
    <t>PČ</t>
  </si>
  <si>
    <t>Typ</t>
  </si>
  <si>
    <t>Kód</t>
  </si>
  <si>
    <t>Popis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</si>
  <si>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</si>
  <si>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</si>
  <si>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</si>
  <si>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</si>
  <si>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</si>
  <si>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</si>
  <si>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</si>
  <si>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</si>
  <si>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</si>
  <si>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</si>
  <si>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</si>
  <si>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D</t>
  </si>
  <si>
    <t>HSV</t>
  </si>
  <si>
    <t xml:space="preserve">Práce a dodávky HSV  </t>
  </si>
  <si>
    <t>1</t>
  </si>
  <si>
    <t>0</t>
  </si>
  <si>
    <t>ROZPOCET</t>
  </si>
  <si>
    <t>K</t>
  </si>
  <si>
    <t>4</t>
  </si>
  <si>
    <t xml:space="preserve">Ocenění prací a dodávek </t>
  </si>
  <si>
    <t>Kód:</t>
  </si>
  <si>
    <t>Nástavba jednoho a rekonstrukce dvou podlaží polikliniky Kbely</t>
  </si>
  <si>
    <t>Železnorudská Praha 9 Kbely</t>
  </si>
  <si>
    <t>Městská část Praha 9 - Kbely</t>
  </si>
  <si>
    <t>IČ:  70856508</t>
  </si>
  <si>
    <t>ACG - Real s.r.o., Velehradská 1735/28, 130 00 Praha 3, Vinohrady</t>
  </si>
  <si>
    <t>IČ: 27094359</t>
  </si>
  <si>
    <t>Popis prací :</t>
  </si>
  <si>
    <t xml:space="preserve">Z toho přípočtová částka </t>
  </si>
  <si>
    <t xml:space="preserve">Z toho odpočtová  částka </t>
  </si>
  <si>
    <t xml:space="preserve">    997 - Přesun sutě</t>
  </si>
  <si>
    <t>9</t>
  </si>
  <si>
    <t>Ostatní konstrukce a práce, bourání</t>
  </si>
  <si>
    <t>m3</t>
  </si>
  <si>
    <t>VV</t>
  </si>
  <si>
    <t>True</t>
  </si>
  <si>
    <t>Součet</t>
  </si>
  <si>
    <t>3</t>
  </si>
  <si>
    <t>5</t>
  </si>
  <si>
    <t>P</t>
  </si>
  <si>
    <t>997</t>
  </si>
  <si>
    <t>Přesun sutě</t>
  </si>
  <si>
    <t>997013501</t>
  </si>
  <si>
    <t>Odvoz suti a vybouraných hmot na skládku nebo meziskládku se složením, na vzdálenost do 1 km</t>
  </si>
  <si>
    <t>t</t>
  </si>
  <si>
    <t>997013509</t>
  </si>
  <si>
    <t>Odvoz suti a vybouraných hmot na skládku nebo meziskládku se složením, na vzdálenost Příplatek k ceně za každý další i započatý 1 km přes 1 km</t>
  </si>
  <si>
    <t>965042141</t>
  </si>
  <si>
    <t>Dopad do termínu plnění:</t>
  </si>
  <si>
    <t>ing. Slavíček</t>
  </si>
  <si>
    <t xml:space="preserve">ZL 09 - Bourací práce střešního pláště </t>
  </si>
  <si>
    <t>Železnorudská - Praha 9</t>
  </si>
  <si>
    <t>ACG Real s.r.o</t>
  </si>
  <si>
    <t>ACG Real s.r.o.</t>
  </si>
  <si>
    <t>9 - Ostatní konstrukce a práce, bourání</t>
  </si>
  <si>
    <t>Bourání mazanin betonových nebo z litého asfaltu tl. do 100 mm, plochy přes 4 m2</t>
  </si>
  <si>
    <t>423,066*0,33</t>
  </si>
  <si>
    <t xml:space="preserve">-23,269 </t>
  </si>
  <si>
    <t>-69,806</t>
  </si>
  <si>
    <t>-12,69</t>
  </si>
  <si>
    <t>997013631</t>
  </si>
  <si>
    <t>Poplatek za uložení stavebního odpadu na skládce (skládkovné) směsného stavebního a demoličního zatříděného do Katalogu odpadů pod kódem 17 09 04</t>
  </si>
  <si>
    <t>V rámci bouracích prací střešního pláště zjištěna zvýšená vrstva spádové vrstvy oproti zadání VV.</t>
  </si>
  <si>
    <t>ZL 09</t>
  </si>
  <si>
    <t>10</t>
  </si>
  <si>
    <t>74,463*10 "Přepočtené koeficientem množství</t>
  </si>
  <si>
    <t>Poznámka k položce:_x000D_
Poznámka k položce: Poznámka k položce: Poznámka k položce: předpokládaná vzdálenost do 10 km</t>
  </si>
  <si>
    <t>8</t>
  </si>
  <si>
    <t>6</t>
  </si>
  <si>
    <t>-1428181443</t>
  </si>
  <si>
    <t>Vnitrostaveništní doprava suti a vybouraných hmot  vodorovně do 50 m svisle s omezením mechanizace pro budovy a haly výšky přes 6 do 9 m</t>
  </si>
  <si>
    <t>997013152</t>
  </si>
  <si>
    <t>ZL 09 - Bourací práce stř...</t>
  </si>
  <si>
    <t>{3b862ba1-a690-4656-b1ff-dc538b44c7af}</t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</si>
</sst>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#,##0.00%"/>
    <numFmt numFmtId="166" formatCode="#,##0.00000"/>
    <numFmt numFmtId="167" formatCode="#,##0.000"/>
  </numFmts>
  <fonts count="39">
    <font>
      <sz val="8"/>
      <name val="Arial CE"/>
      <family val="2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b/>
      <sz val="8"/>
      <name val="Arial CE"/>
    </font>
    <font>
      <sz val="8"/>
      <color rgb="FF003366"/>
      <name val="Arial CE"/>
    </font>
    <font>
      <sz val="8"/>
      <color rgb="FFFFFFFF"/>
      <name val="Arial CE"/>
    </font>
    <font>
      <b/>
      <u/>
      <sz val="14"/>
      <name val="Arial CE"/>
    </font>
    <font>
      <u/>
      <sz val="8"/>
      <name val="Arial CE"/>
    </font>
    <font>
      <sz val="12"/>
      <name val="Arial CE"/>
    </font>
    <font>
      <sz val="11"/>
      <name val="Arial CE"/>
    </font>
    <font>
      <sz val="12"/>
      <name val="Arial CE"/>
      <family val="2"/>
    </font>
    <font>
      <sz val="10"/>
      <name val="Arial CE"/>
      <family val="2"/>
    </font>
    <font>
      <sz val="10"/>
      <name val="Arial CE"/>
      <charset val="238"/>
    </font>
    <font>
      <sz val="11"/>
      <name val="Arial CE"/>
      <charset val="238"/>
    </font>
    <font>
      <sz val="12"/>
      <name val="Arial CE"/>
      <charset val="238"/>
    </font>
    <font>
      <b/>
      <sz val="10"/>
      <color rgb="FF969696"/>
      <name val="Arial CE"/>
    </font>
    <font>
      <u/>
      <sz val="11"/>
      <color theme="10"/>
      <name val="Calibri"/>
      <family val="2"/>
      <charset val="238"/>
      <scheme val="minor"/>
    </font>
    <font>
      <sz val="8"/>
      <color rgb="FF505050"/>
      <name val="Arial CE"/>
    </font>
    <font>
      <sz val="7"/>
      <color rgb="FF969696"/>
      <name val="Arial CE"/>
    </font>
    <font>
      <sz val="8"/>
      <color rgb="FFFF0000"/>
      <name val="Arial CE"/>
    </font>
    <font>
      <i/>
      <sz val="7"/>
      <color rgb="FF969696"/>
      <name val="Arial CE"/>
    </font>
    <font>
      <sz val="8"/>
      <color theme="0"/>
      <name val="Arial CE"/>
      <family val="2"/>
    </font>
    <font>
      <sz val="9"/>
      <color theme="0"/>
      <name val="Arial CE"/>
      <family val="2"/>
    </font>
    <font>
      <sz val="9"/>
      <name val="Arial CE"/>
      <family val="2"/>
    </font>
    <font>
      <sz val="8"/>
      <color rgb="FF960000"/>
      <name val="Arial CE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rgb="FFBEBEBE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hair">
        <color rgb="FF969696"/>
      </right>
      <top/>
      <bottom/>
      <diagonal/>
    </border>
    <border>
      <left/>
      <right style="hair">
        <color rgb="FF969696"/>
      </right>
      <top style="hair">
        <color rgb="FF969696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7">
    <xf numFmtId="0" fontId="0" fillId="0" borderId="0" xfId="0"/>
    <xf numFmtId="0" fontId="0" fillId="0" borderId="0" xfId="0" applyProtection="1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0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center" vertical="center"/>
    </xf>
    <xf numFmtId="4" fontId="10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4" fontId="14" fillId="0" borderId="12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vertical="center"/>
    </xf>
    <xf numFmtId="4" fontId="15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8" fillId="0" borderId="0" xfId="0" applyFont="1" applyAlignment="1"/>
    <xf numFmtId="0" fontId="18" fillId="0" borderId="3" xfId="0" applyFont="1" applyBorder="1" applyAlignment="1"/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" fontId="14" fillId="0" borderId="0" xfId="0" applyNumberFormat="1" applyFont="1" applyAlignment="1"/>
    <xf numFmtId="0" fontId="18" fillId="0" borderId="17" xfId="0" applyFont="1" applyBorder="1" applyAlignment="1"/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vertical="center"/>
    </xf>
    <xf numFmtId="0" fontId="15" fillId="0" borderId="0" xfId="0" applyFont="1" applyAlignment="1">
      <alignment horizontal="left"/>
    </xf>
    <xf numFmtId="4" fontId="15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49" fontId="12" fillId="0" borderId="18" xfId="0" applyNumberFormat="1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167" fontId="12" fillId="0" borderId="18" xfId="0" applyNumberFormat="1" applyFont="1" applyBorder="1" applyAlignment="1" applyProtection="1">
      <alignment vertical="center"/>
      <protection locked="0"/>
    </xf>
    <xf numFmtId="4" fontId="12" fillId="0" borderId="18" xfId="0" applyNumberFormat="1" applyFont="1" applyBorder="1" applyAlignment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0" fillId="0" borderId="0" xfId="0" applyAlignment="1"/>
    <xf numFmtId="0" fontId="23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24" fillId="0" borderId="0" xfId="0" applyFont="1"/>
    <xf numFmtId="0" fontId="26" fillId="0" borderId="0" xfId="0" applyFont="1"/>
    <xf numFmtId="0" fontId="0" fillId="0" borderId="8" xfId="0" applyBorder="1"/>
    <xf numFmtId="0" fontId="0" fillId="0" borderId="0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4" borderId="0" xfId="0" applyFont="1" applyFill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0" fillId="4" borderId="6" xfId="0" applyFont="1" applyFill="1" applyBorder="1" applyAlignment="1">
      <alignment vertical="center"/>
    </xf>
    <xf numFmtId="0" fontId="10" fillId="4" borderId="6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25" fillId="0" borderId="0" xfId="0" applyFont="1" applyAlignment="1">
      <alignment vertical="center" wrapText="1"/>
    </xf>
    <xf numFmtId="0" fontId="16" fillId="0" borderId="17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31" fillId="0" borderId="0" xfId="0" applyFont="1" applyAlignment="1">
      <alignment vertical="center"/>
    </xf>
    <xf numFmtId="0" fontId="31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167" fontId="31" fillId="0" borderId="0" xfId="0" applyNumberFormat="1" applyFont="1" applyAlignment="1">
      <alignment vertical="center"/>
    </xf>
    <xf numFmtId="0" fontId="31" fillId="0" borderId="17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3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167" fontId="33" fillId="0" borderId="0" xfId="0" applyNumberFormat="1" applyFont="1" applyAlignment="1">
      <alignment vertical="center"/>
    </xf>
    <xf numFmtId="0" fontId="33" fillId="0" borderId="17" xfId="0" applyFont="1" applyBorder="1" applyAlignment="1">
      <alignment vertical="center"/>
    </xf>
    <xf numFmtId="0" fontId="34" fillId="0" borderId="0" xfId="0" applyFont="1" applyAlignment="1">
      <alignment vertical="center" wrapText="1"/>
    </xf>
    <xf numFmtId="0" fontId="0" fillId="0" borderId="17" xfId="0" applyFont="1" applyBorder="1" applyAlignment="1">
      <alignment vertical="center"/>
    </xf>
    <xf numFmtId="4" fontId="28" fillId="0" borderId="0" xfId="0" applyNumberFormat="1" applyFont="1" applyBorder="1" applyAlignment="1">
      <alignment horizontal="center" vertical="center" wrapText="1"/>
    </xf>
    <xf numFmtId="4" fontId="28" fillId="0" borderId="0" xfId="0" applyNumberFormat="1" applyFont="1" applyBorder="1" applyAlignment="1">
      <alignment horizontal="center" vertical="center"/>
    </xf>
    <xf numFmtId="4" fontId="22" fillId="0" borderId="0" xfId="0" applyNumberFormat="1" applyFont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0" fillId="0" borderId="18" xfId="0" applyFont="1" applyBorder="1" applyAlignment="1" applyProtection="1">
      <alignment vertical="center"/>
      <protection locked="0"/>
    </xf>
    <xf numFmtId="0" fontId="3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/>
    </xf>
    <xf numFmtId="4" fontId="10" fillId="4" borderId="6" xfId="0" applyNumberFormat="1" applyFont="1" applyFill="1" applyBorder="1" applyAlignment="1">
      <alignment vertical="center"/>
    </xf>
    <xf numFmtId="4" fontId="10" fillId="4" borderId="7" xfId="0" applyNumberFormat="1" applyFont="1" applyFill="1" applyBorder="1" applyAlignment="1">
      <alignment vertical="center"/>
    </xf>
    <xf numFmtId="165" fontId="4" fillId="0" borderId="0" xfId="0" applyNumberFormat="1" applyFont="1" applyAlignment="1">
      <alignment horizontal="left" vertical="center"/>
    </xf>
    <xf numFmtId="4" fontId="29" fillId="0" borderId="0" xfId="0" applyNumberFormat="1" applyFont="1" applyAlignment="1">
      <alignment vertical="center"/>
    </xf>
    <xf numFmtId="4" fontId="7" fillId="0" borderId="9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2" fillId="0" borderId="0" xfId="0" applyFont="1"/>
    <xf numFmtId="0" fontId="27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horizontal="center" vertical="center" wrapText="1"/>
    </xf>
    <xf numFmtId="4" fontId="28" fillId="0" borderId="21" xfId="0" applyNumberFormat="1" applyFont="1" applyBorder="1" applyAlignment="1">
      <alignment horizontal="center" vertical="center"/>
    </xf>
    <xf numFmtId="4" fontId="28" fillId="0" borderId="22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4" fontId="22" fillId="0" borderId="23" xfId="0" applyNumberFormat="1" applyFont="1" applyBorder="1" applyAlignment="1">
      <alignment horizontal="center" vertical="center"/>
    </xf>
    <xf numFmtId="0" fontId="2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left" vertical="center" wrapText="1"/>
    </xf>
    <xf numFmtId="166" fontId="16" fillId="0" borderId="24" xfId="0" applyNumberFormat="1" applyFont="1" applyBorder="1" applyAlignment="1">
      <alignment vertical="center"/>
    </xf>
    <xf numFmtId="166" fontId="16" fillId="0" borderId="12" xfId="0" applyNumberFormat="1" applyFont="1" applyBorder="1" applyAlignment="1">
      <alignment vertical="center"/>
    </xf>
    <xf numFmtId="0" fontId="33" fillId="0" borderId="25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1" fillId="0" borderId="25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166" fontId="16" fillId="0" borderId="25" xfId="0" applyNumberFormat="1" applyFont="1" applyBorder="1" applyAlignment="1">
      <alignment vertical="center"/>
    </xf>
    <xf numFmtId="166" fontId="16" fillId="0" borderId="0" xfId="0" applyNumberFormat="1" applyFont="1" applyBorder="1" applyAlignment="1">
      <alignment vertical="center"/>
    </xf>
    <xf numFmtId="166" fontId="18" fillId="0" borderId="25" xfId="0" applyNumberFormat="1" applyFont="1" applyBorder="1" applyAlignment="1"/>
    <xf numFmtId="0" fontId="18" fillId="0" borderId="0" xfId="0" applyFont="1" applyBorder="1" applyAlignment="1"/>
    <xf numFmtId="166" fontId="18" fillId="0" borderId="0" xfId="0" applyNumberFormat="1" applyFont="1" applyBorder="1" applyAlignment="1"/>
    <xf numFmtId="166" fontId="38" fillId="0" borderId="26" xfId="0" applyNumberFormat="1" applyFont="1" applyBorder="1" applyAlignment="1"/>
    <xf numFmtId="166" fontId="38" fillId="0" borderId="4" xfId="0" applyNumberFormat="1" applyFont="1" applyBorder="1" applyAlignment="1"/>
    <xf numFmtId="0" fontId="16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5" fillId="0" borderId="0" xfId="0" applyFont="1" applyBorder="1" applyAlignment="1"/>
    <xf numFmtId="0" fontId="36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0" xfId="0" applyFont="1" applyBorder="1"/>
    <xf numFmtId="0" fontId="26" fillId="0" borderId="0" xfId="0" applyFont="1" applyAlignment="1">
      <alignment vertical="top"/>
    </xf>
  </cellXfs>
  <cellStyles count="2">
    <cellStyle name="Hypertextový odkaz 2" xfId="1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5443</xdr:colOff>
      <xdr:row>4</xdr:row>
      <xdr:rowOff>219076</xdr:rowOff>
    </xdr:from>
    <xdr:to>
      <xdr:col>39</xdr:col>
      <xdr:colOff>556053</xdr:colOff>
      <xdr:row>9</xdr:row>
      <xdr:rowOff>312965</xdr:rowOff>
    </xdr:to>
    <xdr:pic>
      <xdr:nvPicPr>
        <xdr:cNvPr id="2" name="Picture 1" descr="AC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70123" y="129540"/>
          <a:ext cx="1503110" cy="511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L%20-%20Kbely%20dodatek%201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kapitulace stavby"/>
      <sheetName val="ZL 01 - ISO nosník"/>
      <sheetName val="ZL 05 - přesuny suti"/>
    </sheetNames>
    <sheetDataSet>
      <sheetData sheetId="0">
        <row r="6">
          <cell r="K6" t="str">
            <v>Kbely dodatek 1.</v>
          </cell>
        </row>
        <row r="8">
          <cell r="AN8" t="str">
            <v>24. 6. 2021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V87"/>
  <sheetViews>
    <sheetView showGridLines="0" topLeftCell="B1" zoomScale="85" zoomScaleNormal="85" workbookViewId="0">
      <selection activeCell="K14" sqref="K14"/>
    </sheetView>
  </sheetViews>
  <sheetFormatPr defaultColWidth="9.28515625"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4.7109375" customWidth="1"/>
    <col min="40" max="40" width="13.28515625" customWidth="1"/>
    <col min="41" max="41" width="5.1406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</cols>
  <sheetData>
    <row r="1" spans="1:74">
      <c r="A1" s="86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Z1" s="86"/>
      <c r="BA1" s="86"/>
      <c r="BB1" s="86"/>
      <c r="BT1" s="86"/>
      <c r="BU1" s="86"/>
      <c r="BV1" s="86"/>
    </row>
    <row r="2" spans="1:74" ht="17.399999999999999" hidden="1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</row>
    <row r="3" spans="1:74" ht="36.6" hidden="1" customHeight="1">
      <c r="A3" s="87"/>
      <c r="B3" s="87"/>
      <c r="C3" s="87"/>
      <c r="AN3" s="87"/>
      <c r="AO3" s="87"/>
      <c r="AP3" s="87"/>
      <c r="AQ3" s="87"/>
      <c r="AR3" s="87"/>
    </row>
    <row r="4" spans="1:74" ht="26.4" hidden="1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</row>
    <row r="5" spans="1:74" ht="26.4" hidden="1" customHeight="1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</row>
    <row r="6" spans="1:74" ht="4.2" customHeight="1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</row>
    <row r="7" spans="1:74" ht="9" hidden="1" customHeight="1">
      <c r="A7" s="87"/>
      <c r="B7" s="87"/>
      <c r="C7" s="87"/>
      <c r="D7" s="8" t="s">
        <v>69</v>
      </c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</row>
    <row r="8" spans="1:74" ht="3.6" customHeight="1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</row>
    <row r="9" spans="1:74" ht="7.95" customHeight="1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8" t="s">
        <v>3</v>
      </c>
    </row>
    <row r="10" spans="1:74" ht="26.4" customHeight="1">
      <c r="A10" s="87"/>
      <c r="B10" s="87"/>
      <c r="D10" s="89" t="s">
        <v>100</v>
      </c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R10" s="87"/>
      <c r="AS10" s="88"/>
    </row>
    <row r="11" spans="1:74" ht="23.4" customHeight="1">
      <c r="A11" s="87"/>
      <c r="B11" s="87"/>
      <c r="D11" s="90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R11" s="87"/>
    </row>
    <row r="12" spans="1:74" ht="12" customHeight="1">
      <c r="A12" s="87"/>
      <c r="B12" s="87"/>
      <c r="D12" s="92" t="s">
        <v>70</v>
      </c>
      <c r="K12" s="157" t="s">
        <v>113</v>
      </c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R12" s="87"/>
    </row>
    <row r="13" spans="1:74" ht="15.6" customHeight="1">
      <c r="A13" s="87"/>
      <c r="B13" s="87"/>
      <c r="D13" s="92"/>
      <c r="K13" s="13"/>
      <c r="AR13" s="87"/>
    </row>
    <row r="14" spans="1:74" ht="31.95" customHeight="1">
      <c r="A14" s="87"/>
      <c r="B14" s="87"/>
      <c r="D14" s="93" t="s">
        <v>5</v>
      </c>
      <c r="K14" s="94" t="s">
        <v>71</v>
      </c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R14" s="87"/>
    </row>
    <row r="15" spans="1:74" ht="12" customHeight="1">
      <c r="A15" s="87"/>
      <c r="B15" s="87"/>
      <c r="D15" s="8"/>
      <c r="K15" s="13" t="s">
        <v>8</v>
      </c>
      <c r="AK15" s="8" t="s">
        <v>9</v>
      </c>
      <c r="AN15" s="13" t="s">
        <v>8</v>
      </c>
      <c r="AR15" s="87"/>
    </row>
    <row r="16" spans="1:74" ht="12" customHeight="1">
      <c r="A16" s="87"/>
      <c r="B16" s="87"/>
      <c r="D16" s="8" t="s">
        <v>10</v>
      </c>
      <c r="K16" s="96" t="s">
        <v>72</v>
      </c>
      <c r="AK16" s="8" t="s">
        <v>12</v>
      </c>
      <c r="AN16" s="97">
        <v>44328</v>
      </c>
      <c r="AR16" s="87"/>
    </row>
    <row r="17" spans="1:44" ht="14.4" customHeight="1">
      <c r="A17" s="87"/>
      <c r="B17" s="87"/>
      <c r="AR17" s="87"/>
    </row>
    <row r="18" spans="1:44" ht="25.2" customHeight="1">
      <c r="A18" s="87"/>
      <c r="B18" s="87"/>
      <c r="D18" s="8" t="s">
        <v>13</v>
      </c>
      <c r="K18" s="96" t="s">
        <v>73</v>
      </c>
      <c r="AK18" s="8" t="s">
        <v>74</v>
      </c>
      <c r="AN18" s="13" t="s">
        <v>8</v>
      </c>
      <c r="AR18" s="87"/>
    </row>
    <row r="19" spans="1:44" ht="18.45" customHeight="1">
      <c r="A19" s="87"/>
      <c r="B19" s="87"/>
      <c r="E19" s="13" t="s">
        <v>11</v>
      </c>
      <c r="AK19" s="8"/>
      <c r="AN19" s="13" t="s">
        <v>8</v>
      </c>
      <c r="AR19" s="87"/>
    </row>
    <row r="20" spans="1:44" ht="6.9" customHeight="1">
      <c r="A20" s="87"/>
      <c r="B20" s="87"/>
      <c r="AR20" s="87"/>
    </row>
    <row r="21" spans="1:44" ht="24" customHeight="1">
      <c r="A21" s="87"/>
      <c r="B21" s="87"/>
      <c r="D21" s="8" t="s">
        <v>16</v>
      </c>
      <c r="K21" s="98" t="s">
        <v>75</v>
      </c>
      <c r="AK21" s="8" t="s">
        <v>76</v>
      </c>
      <c r="AN21" s="13" t="s">
        <v>8</v>
      </c>
      <c r="AR21" s="87"/>
    </row>
    <row r="22" spans="1:44" ht="13.2">
      <c r="A22" s="87"/>
      <c r="B22" s="87"/>
      <c r="E22" s="13" t="s">
        <v>11</v>
      </c>
      <c r="AK22" s="8"/>
      <c r="AN22" s="13" t="s">
        <v>8</v>
      </c>
      <c r="AR22" s="87"/>
    </row>
    <row r="23" spans="1:44" ht="6.9" customHeight="1">
      <c r="A23" s="87"/>
      <c r="B23" s="87"/>
      <c r="AR23" s="87"/>
    </row>
    <row r="24" spans="1:44" ht="12" customHeight="1">
      <c r="A24" s="87"/>
      <c r="B24" s="87"/>
      <c r="D24" s="8" t="s">
        <v>17</v>
      </c>
      <c r="K24" s="13" t="s">
        <v>99</v>
      </c>
      <c r="AK24" s="8"/>
      <c r="AN24" s="13" t="s">
        <v>8</v>
      </c>
      <c r="AR24" s="87"/>
    </row>
    <row r="25" spans="1:44" ht="16.95" customHeight="1">
      <c r="A25" s="87"/>
      <c r="B25" s="87"/>
      <c r="E25" s="13"/>
      <c r="AK25" s="8"/>
      <c r="AN25" s="13" t="s">
        <v>8</v>
      </c>
      <c r="AR25" s="87"/>
    </row>
    <row r="26" spans="1:44" ht="2.4" hidden="1" customHeight="1">
      <c r="A26" s="87"/>
      <c r="B26" s="87"/>
      <c r="AR26" s="87"/>
    </row>
    <row r="27" spans="1:44" ht="18" hidden="1" customHeight="1">
      <c r="A27" s="87"/>
      <c r="B27" s="87"/>
      <c r="E27" s="13" t="s">
        <v>11</v>
      </c>
      <c r="AK27" s="8"/>
      <c r="AN27" s="13" t="s">
        <v>8</v>
      </c>
      <c r="AR27" s="87"/>
    </row>
    <row r="28" spans="1:44" ht="6.6" hidden="1" customHeight="1">
      <c r="A28" s="87"/>
      <c r="B28" s="87"/>
      <c r="AR28" s="87"/>
    </row>
    <row r="29" spans="1:44" ht="47.4" customHeight="1">
      <c r="A29" s="87"/>
      <c r="B29" s="87"/>
      <c r="D29" s="92" t="s">
        <v>77</v>
      </c>
      <c r="F29" s="12"/>
      <c r="J29" s="112"/>
      <c r="K29" s="166" t="s">
        <v>112</v>
      </c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R29" s="87"/>
    </row>
    <row r="30" spans="1:44" ht="12" customHeight="1">
      <c r="A30" s="87"/>
      <c r="B30" s="87"/>
      <c r="D30" s="8"/>
      <c r="J30" s="99"/>
      <c r="AR30" s="87"/>
    </row>
    <row r="31" spans="1:44" ht="16.5" customHeight="1">
      <c r="A31" s="87"/>
      <c r="B31" s="87"/>
      <c r="D31" s="159" t="s">
        <v>78</v>
      </c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2"/>
      <c r="R31" s="160">
        <f>'ZL 09 - Bourací práce stř...'!J119</f>
        <v>165634.55999999997</v>
      </c>
      <c r="S31" s="161"/>
      <c r="T31" s="161"/>
      <c r="U31" s="161"/>
      <c r="V31" s="161"/>
      <c r="W31" s="161"/>
      <c r="X31" s="161"/>
      <c r="Y31" s="161"/>
      <c r="Z31" s="162"/>
      <c r="AA31" s="9"/>
      <c r="AB31" s="9"/>
      <c r="AC31" s="163" t="s">
        <v>79</v>
      </c>
      <c r="AD31" s="163"/>
      <c r="AE31" s="163"/>
      <c r="AF31" s="163"/>
      <c r="AG31" s="163"/>
      <c r="AH31" s="163"/>
      <c r="AI31" s="164"/>
      <c r="AJ31" s="9"/>
      <c r="AK31" s="165">
        <v>0</v>
      </c>
      <c r="AL31" s="165"/>
      <c r="AM31" s="165"/>
      <c r="AN31" s="165"/>
      <c r="AR31" s="87"/>
    </row>
    <row r="32" spans="1:44" s="120" customFormat="1" ht="16.5" customHeight="1">
      <c r="A32" s="87"/>
      <c r="B32" s="87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2"/>
      <c r="R32" s="136"/>
      <c r="S32" s="137"/>
      <c r="T32" s="137"/>
      <c r="U32" s="137"/>
      <c r="V32" s="137"/>
      <c r="W32" s="137"/>
      <c r="X32" s="137"/>
      <c r="Y32" s="137"/>
      <c r="Z32" s="137"/>
      <c r="AA32" s="118"/>
      <c r="AB32" s="118"/>
      <c r="AC32" s="116"/>
      <c r="AD32" s="116"/>
      <c r="AE32" s="116"/>
      <c r="AF32" s="116"/>
      <c r="AG32" s="116"/>
      <c r="AH32" s="116"/>
      <c r="AI32" s="117"/>
      <c r="AJ32" s="118"/>
      <c r="AK32" s="138"/>
      <c r="AL32" s="138"/>
      <c r="AM32" s="138"/>
      <c r="AN32" s="138"/>
      <c r="AR32" s="87"/>
    </row>
    <row r="33" spans="1:57" ht="39" customHeight="1">
      <c r="A33" s="87"/>
      <c r="B33" s="87"/>
      <c r="D33" s="119" t="s">
        <v>98</v>
      </c>
      <c r="O33" s="141"/>
      <c r="AR33" s="87"/>
    </row>
    <row r="34" spans="1:57" s="120" customFormat="1" ht="39" customHeight="1">
      <c r="A34" s="87"/>
      <c r="B34" s="87"/>
      <c r="D34" s="119"/>
      <c r="AR34" s="87"/>
    </row>
    <row r="35" spans="1:57" ht="6.6" customHeight="1">
      <c r="A35" s="87"/>
      <c r="B35" s="87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R35" s="101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9"/>
    </row>
    <row r="36" spans="1:57" s="12" customFormat="1" ht="25.95" customHeight="1">
      <c r="A36" s="101"/>
      <c r="B36" s="101"/>
      <c r="C36" s="9"/>
      <c r="D36" s="102" t="s">
        <v>20</v>
      </c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154">
        <f>R31</f>
        <v>165634.55999999997</v>
      </c>
      <c r="AL36" s="155"/>
      <c r="AM36" s="155"/>
      <c r="AN36" s="155"/>
      <c r="AO36" s="155"/>
      <c r="AP36" s="9"/>
      <c r="AQ36" s="9"/>
      <c r="AR36" s="101"/>
      <c r="BE36" s="9"/>
    </row>
    <row r="37" spans="1:57" s="12" customFormat="1" ht="6.9" customHeight="1">
      <c r="A37" s="101"/>
      <c r="B37" s="10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101"/>
      <c r="BE37" s="9"/>
    </row>
    <row r="38" spans="1:57" s="12" customFormat="1" ht="13.2">
      <c r="A38" s="101"/>
      <c r="B38" s="101"/>
      <c r="C38" s="9"/>
      <c r="D38" s="9"/>
      <c r="E38" s="9"/>
      <c r="F38" s="9"/>
      <c r="G38" s="9"/>
      <c r="H38" s="9"/>
      <c r="I38" s="9"/>
      <c r="J38" s="9"/>
      <c r="K38" s="9"/>
      <c r="L38" s="156" t="s">
        <v>22</v>
      </c>
      <c r="M38" s="156"/>
      <c r="N38" s="156"/>
      <c r="O38" s="156"/>
      <c r="P38" s="156"/>
      <c r="Q38" s="9"/>
      <c r="R38" s="9"/>
      <c r="S38" s="9"/>
      <c r="T38" s="9"/>
      <c r="U38" s="9"/>
      <c r="V38" s="9"/>
      <c r="W38" s="156" t="s">
        <v>21</v>
      </c>
      <c r="X38" s="156"/>
      <c r="Y38" s="156"/>
      <c r="Z38" s="156"/>
      <c r="AA38" s="156"/>
      <c r="AB38" s="156"/>
      <c r="AC38" s="156"/>
      <c r="AD38" s="156"/>
      <c r="AE38" s="156"/>
      <c r="AF38" s="9"/>
      <c r="AG38" s="9"/>
      <c r="AH38" s="9"/>
      <c r="AI38" s="9"/>
      <c r="AJ38" s="9"/>
      <c r="AK38" s="156" t="s">
        <v>23</v>
      </c>
      <c r="AL38" s="156"/>
      <c r="AM38" s="156"/>
      <c r="AN38" s="156"/>
      <c r="AO38" s="156"/>
      <c r="AP38" s="9"/>
      <c r="AQ38" s="9"/>
      <c r="AR38" s="103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</row>
    <row r="39" spans="1:57" s="104" customFormat="1" ht="14.4" customHeight="1">
      <c r="A39" s="103"/>
      <c r="B39" s="103"/>
      <c r="D39" s="8" t="s">
        <v>24</v>
      </c>
      <c r="F39" s="8" t="s">
        <v>25</v>
      </c>
      <c r="L39" s="152">
        <v>0.21</v>
      </c>
      <c r="M39" s="152"/>
      <c r="N39" s="152"/>
      <c r="O39" s="152"/>
      <c r="P39" s="152"/>
      <c r="W39" s="153">
        <f>AK36</f>
        <v>165634.55999999997</v>
      </c>
      <c r="X39" s="153"/>
      <c r="Y39" s="153"/>
      <c r="Z39" s="153"/>
      <c r="AA39" s="153"/>
      <c r="AB39" s="153"/>
      <c r="AC39" s="153"/>
      <c r="AD39" s="153"/>
      <c r="AE39" s="153"/>
      <c r="AK39" s="153">
        <f>W39*L39</f>
        <v>34783.25759999999</v>
      </c>
      <c r="AL39" s="153"/>
      <c r="AM39" s="153"/>
      <c r="AN39" s="153"/>
      <c r="AO39" s="153"/>
      <c r="AR39" s="103"/>
    </row>
    <row r="40" spans="1:57" s="104" customFormat="1" ht="14.4" customHeight="1">
      <c r="A40" s="103"/>
      <c r="B40" s="103"/>
      <c r="F40" s="8" t="s">
        <v>26</v>
      </c>
      <c r="L40" s="152">
        <v>0.15</v>
      </c>
      <c r="M40" s="152"/>
      <c r="N40" s="152"/>
      <c r="O40" s="152"/>
      <c r="P40" s="152"/>
      <c r="W40" s="153">
        <f>ROUND(BA64, 2)</f>
        <v>0</v>
      </c>
      <c r="X40" s="153"/>
      <c r="Y40" s="153"/>
      <c r="Z40" s="153"/>
      <c r="AA40" s="153"/>
      <c r="AB40" s="153"/>
      <c r="AC40" s="153"/>
      <c r="AD40" s="153"/>
      <c r="AE40" s="153"/>
      <c r="AK40" s="153">
        <f>W40*L40</f>
        <v>0</v>
      </c>
      <c r="AL40" s="153"/>
      <c r="AM40" s="153"/>
      <c r="AN40" s="153"/>
      <c r="AO40" s="153"/>
      <c r="AR40" s="103"/>
    </row>
    <row r="41" spans="1:57" s="104" customFormat="1" ht="14.4" hidden="1" customHeight="1">
      <c r="A41" s="103"/>
      <c r="B41" s="103"/>
      <c r="F41" s="8" t="s">
        <v>27</v>
      </c>
      <c r="L41" s="152">
        <v>0.21</v>
      </c>
      <c r="M41" s="152"/>
      <c r="N41" s="152"/>
      <c r="O41" s="152"/>
      <c r="P41" s="152"/>
      <c r="W41" s="153">
        <f>ROUND(BB64, 2)</f>
        <v>0</v>
      </c>
      <c r="X41" s="153"/>
      <c r="Y41" s="153"/>
      <c r="Z41" s="153"/>
      <c r="AA41" s="153"/>
      <c r="AB41" s="153"/>
      <c r="AC41" s="153"/>
      <c r="AD41" s="153"/>
      <c r="AE41" s="153"/>
      <c r="AK41" s="153">
        <v>0</v>
      </c>
      <c r="AL41" s="153"/>
      <c r="AM41" s="153"/>
      <c r="AN41" s="153"/>
      <c r="AO41" s="153"/>
      <c r="AR41" s="103"/>
    </row>
    <row r="42" spans="1:57" s="104" customFormat="1" ht="14.4" hidden="1" customHeight="1">
      <c r="A42" s="103"/>
      <c r="B42" s="103"/>
      <c r="F42" s="8" t="s">
        <v>28</v>
      </c>
      <c r="L42" s="152">
        <v>0.15</v>
      </c>
      <c r="M42" s="152"/>
      <c r="N42" s="152"/>
      <c r="O42" s="152"/>
      <c r="P42" s="152"/>
      <c r="W42" s="153">
        <f>ROUND(BC64, 2)</f>
        <v>0</v>
      </c>
      <c r="X42" s="153"/>
      <c r="Y42" s="153"/>
      <c r="Z42" s="153"/>
      <c r="AA42" s="153"/>
      <c r="AB42" s="153"/>
      <c r="AC42" s="153"/>
      <c r="AD42" s="153"/>
      <c r="AE42" s="153"/>
      <c r="AK42" s="153">
        <v>0</v>
      </c>
      <c r="AL42" s="153"/>
      <c r="AM42" s="153"/>
      <c r="AN42" s="153"/>
      <c r="AO42" s="153"/>
      <c r="AR42" s="103"/>
    </row>
    <row r="43" spans="1:57" s="104" customFormat="1" ht="14.4" hidden="1" customHeight="1">
      <c r="A43" s="103"/>
      <c r="B43" s="103"/>
      <c r="F43" s="8" t="s">
        <v>29</v>
      </c>
      <c r="L43" s="152">
        <v>0</v>
      </c>
      <c r="M43" s="152"/>
      <c r="N43" s="152"/>
      <c r="O43" s="152"/>
      <c r="P43" s="152"/>
      <c r="W43" s="153">
        <f>ROUND(BD64, 2)</f>
        <v>0</v>
      </c>
      <c r="X43" s="153"/>
      <c r="Y43" s="153"/>
      <c r="Z43" s="153"/>
      <c r="AA43" s="153"/>
      <c r="AB43" s="153"/>
      <c r="AC43" s="153"/>
      <c r="AD43" s="153"/>
      <c r="AE43" s="153"/>
      <c r="AK43" s="153">
        <v>0</v>
      </c>
      <c r="AL43" s="153"/>
      <c r="AM43" s="153"/>
      <c r="AN43" s="153"/>
      <c r="AO43" s="153"/>
      <c r="AR43" s="101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9"/>
    </row>
    <row r="44" spans="1:57" s="12" customFormat="1" ht="6.9" customHeight="1">
      <c r="A44" s="101"/>
      <c r="B44" s="10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101"/>
      <c r="BE44" s="9"/>
    </row>
    <row r="45" spans="1:57" s="12" customFormat="1" ht="25.95" customHeight="1">
      <c r="A45" s="101"/>
      <c r="B45" s="101"/>
      <c r="C45" s="105"/>
      <c r="D45" s="106" t="s">
        <v>30</v>
      </c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8" t="s">
        <v>31</v>
      </c>
      <c r="U45" s="107"/>
      <c r="V45" s="107"/>
      <c r="W45" s="107"/>
      <c r="X45" s="149" t="s">
        <v>32</v>
      </c>
      <c r="Y45" s="149"/>
      <c r="Z45" s="149"/>
      <c r="AA45" s="149"/>
      <c r="AB45" s="149"/>
      <c r="AC45" s="107"/>
      <c r="AD45" s="107"/>
      <c r="AE45" s="107"/>
      <c r="AF45" s="107"/>
      <c r="AG45" s="107"/>
      <c r="AH45" s="107"/>
      <c r="AI45" s="107"/>
      <c r="AJ45" s="107"/>
      <c r="AK45" s="150">
        <f>SUM(AK39+AK36)</f>
        <v>200417.81759999995</v>
      </c>
      <c r="AL45" s="150"/>
      <c r="AM45" s="150"/>
      <c r="AN45" s="150"/>
      <c r="AO45" s="151"/>
      <c r="AP45" s="105"/>
      <c r="AQ45" s="105"/>
      <c r="AR45" s="101"/>
      <c r="BE45" s="9"/>
    </row>
    <row r="46" spans="1:57" s="12" customFormat="1" ht="6.9" customHeight="1">
      <c r="A46" s="101"/>
      <c r="B46" s="10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101"/>
      <c r="BE46" s="9"/>
    </row>
    <row r="47" spans="1:57" s="12" customFormat="1" ht="14.4" customHeight="1">
      <c r="A47" s="101"/>
      <c r="B47" s="10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8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ht="14.4" customHeight="1">
      <c r="A48" s="87"/>
      <c r="B48" s="87"/>
      <c r="AR48" s="87"/>
    </row>
    <row r="49" spans="1:57" ht="12" customHeight="1">
      <c r="A49" s="87"/>
      <c r="B49" s="87"/>
      <c r="AR49" s="87"/>
    </row>
    <row r="50" spans="1:57" ht="14.4" hidden="1" customHeight="1">
      <c r="A50" s="87"/>
      <c r="B50" s="87"/>
      <c r="AR50" s="87"/>
    </row>
    <row r="51" spans="1:57" ht="14.4" customHeight="1">
      <c r="A51" s="87"/>
      <c r="B51" s="87"/>
      <c r="AR51" s="109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</row>
    <row r="52" spans="1:57" s="12" customFormat="1" ht="14.4" customHeight="1">
      <c r="A52" s="109"/>
      <c r="B52" s="109"/>
      <c r="D52" s="31" t="s">
        <v>33</v>
      </c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1" t="s">
        <v>34</v>
      </c>
      <c r="AI52" s="32"/>
      <c r="AJ52" s="32"/>
      <c r="AK52" s="32"/>
      <c r="AL52" s="32"/>
      <c r="AM52" s="32"/>
      <c r="AN52" s="32"/>
      <c r="AO52" s="32"/>
      <c r="AR52" s="87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>
      <c r="A53" s="87"/>
      <c r="B53" s="87"/>
      <c r="AR53" s="87"/>
    </row>
    <row r="54" spans="1:57">
      <c r="A54" s="87"/>
      <c r="B54" s="87"/>
      <c r="AR54" s="87"/>
    </row>
    <row r="55" spans="1:57">
      <c r="A55" s="87"/>
      <c r="B55" s="87"/>
      <c r="AR55" s="87"/>
    </row>
    <row r="56" spans="1:57">
      <c r="A56" s="87"/>
      <c r="B56" s="87"/>
      <c r="AR56" s="87"/>
    </row>
    <row r="57" spans="1:57" ht="2.4" customHeight="1">
      <c r="A57" s="87"/>
      <c r="B57" s="87"/>
      <c r="AR57" s="87"/>
    </row>
    <row r="58" spans="1:57" hidden="1">
      <c r="A58" s="87"/>
      <c r="B58" s="87"/>
      <c r="AR58" s="87"/>
    </row>
    <row r="59" spans="1:57" hidden="1">
      <c r="A59" s="87"/>
      <c r="B59" s="87"/>
      <c r="AR59" s="87"/>
    </row>
    <row r="60" spans="1:57">
      <c r="A60" s="87"/>
      <c r="B60" s="87"/>
      <c r="AR60" s="87"/>
    </row>
    <row r="61" spans="1:57">
      <c r="A61" s="87"/>
      <c r="B61" s="87"/>
      <c r="AR61" s="87"/>
    </row>
    <row r="62" spans="1:57">
      <c r="A62" s="87"/>
      <c r="B62" s="87"/>
      <c r="AR62" s="101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9"/>
    </row>
    <row r="63" spans="1:57" s="12" customFormat="1" ht="13.2">
      <c r="A63" s="101"/>
      <c r="B63" s="101"/>
      <c r="C63" s="9"/>
      <c r="D63" s="33" t="s">
        <v>35</v>
      </c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3" t="s">
        <v>36</v>
      </c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3" t="s">
        <v>35</v>
      </c>
      <c r="AI63" s="34"/>
      <c r="AJ63" s="34"/>
      <c r="AK63" s="34"/>
      <c r="AL63" s="34"/>
      <c r="AM63" s="33" t="s">
        <v>36</v>
      </c>
      <c r="AN63" s="34"/>
      <c r="AO63" s="34"/>
      <c r="AP63" s="9"/>
      <c r="AQ63" s="9"/>
      <c r="AR63" s="87"/>
      <c r="AS63"/>
      <c r="AT63"/>
      <c r="AU63"/>
      <c r="AV63"/>
      <c r="AW63"/>
      <c r="AX63"/>
      <c r="AY63"/>
      <c r="AZ63"/>
      <c r="BA63"/>
      <c r="BB63"/>
      <c r="BC63"/>
      <c r="BD63"/>
      <c r="BE63"/>
    </row>
    <row r="64" spans="1:57">
      <c r="A64" s="87"/>
      <c r="B64" s="87"/>
      <c r="AR64" s="87"/>
    </row>
    <row r="65" spans="1:57" ht="37.200000000000003" customHeight="1">
      <c r="A65" s="87"/>
      <c r="B65" s="87"/>
      <c r="AR65" s="87"/>
    </row>
    <row r="66" spans="1:57">
      <c r="A66" s="87"/>
      <c r="B66" s="87"/>
      <c r="AR66" s="101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9"/>
    </row>
    <row r="67" spans="1:57" s="12" customFormat="1" ht="13.2">
      <c r="A67" s="101"/>
      <c r="B67" s="101"/>
      <c r="C67" s="9"/>
      <c r="D67" s="31" t="s">
        <v>37</v>
      </c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1" t="s">
        <v>38</v>
      </c>
      <c r="AI67" s="37"/>
      <c r="AJ67" s="37"/>
      <c r="AK67" s="37"/>
      <c r="AL67" s="37"/>
      <c r="AM67" s="37"/>
      <c r="AN67" s="37"/>
      <c r="AO67" s="37"/>
      <c r="AP67" s="9"/>
      <c r="AQ67" s="9"/>
      <c r="AR67" s="87"/>
      <c r="AS67"/>
      <c r="AT67"/>
      <c r="AU67"/>
      <c r="AV67"/>
      <c r="AW67"/>
      <c r="AX67"/>
      <c r="AY67"/>
      <c r="AZ67"/>
      <c r="BA67"/>
      <c r="BB67"/>
      <c r="BC67"/>
      <c r="BD67"/>
      <c r="BE67"/>
    </row>
    <row r="68" spans="1:57">
      <c r="A68" s="87"/>
      <c r="B68" s="87"/>
      <c r="AR68" s="87"/>
    </row>
    <row r="69" spans="1:57">
      <c r="A69" s="87"/>
      <c r="B69" s="87"/>
      <c r="AR69" s="87"/>
    </row>
    <row r="70" spans="1:57">
      <c r="A70" s="87"/>
      <c r="B70" s="87"/>
      <c r="AR70" s="87"/>
    </row>
    <row r="71" spans="1:57">
      <c r="A71" s="87"/>
      <c r="B71" s="87"/>
      <c r="AR71" s="87"/>
    </row>
    <row r="72" spans="1:57">
      <c r="A72" s="87"/>
      <c r="B72" s="87"/>
      <c r="AR72" s="87"/>
    </row>
    <row r="73" spans="1:57">
      <c r="A73" s="87"/>
      <c r="B73" s="87"/>
      <c r="AR73" s="87"/>
    </row>
    <row r="74" spans="1:57">
      <c r="A74" s="87"/>
      <c r="B74" s="87"/>
      <c r="AR74" s="87"/>
    </row>
    <row r="75" spans="1:57">
      <c r="A75" s="87"/>
      <c r="B75" s="87"/>
      <c r="AR75" s="87"/>
    </row>
    <row r="76" spans="1:57">
      <c r="A76" s="87"/>
      <c r="B76" s="87"/>
      <c r="AR76" s="87"/>
    </row>
    <row r="77" spans="1:57">
      <c r="A77" s="87"/>
      <c r="B77" s="87"/>
      <c r="AR77" s="101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9"/>
    </row>
    <row r="78" spans="1:57" s="12" customFormat="1" ht="13.2">
      <c r="A78" s="101"/>
      <c r="B78" s="101"/>
      <c r="C78" s="9"/>
      <c r="D78" s="33" t="s">
        <v>35</v>
      </c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3" t="s">
        <v>36</v>
      </c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3" t="s">
        <v>35</v>
      </c>
      <c r="AI78" s="34"/>
      <c r="AJ78" s="34"/>
      <c r="AK78" s="34"/>
      <c r="AL78" s="34"/>
      <c r="AM78" s="33" t="s">
        <v>36</v>
      </c>
      <c r="AN78" s="34"/>
      <c r="AO78" s="34"/>
      <c r="AP78" s="9"/>
      <c r="AQ78" s="9"/>
      <c r="AR78" s="101"/>
      <c r="BE78" s="9"/>
    </row>
    <row r="79" spans="1:57" s="12" customFormat="1" ht="13.2">
      <c r="A79" s="101"/>
      <c r="B79" s="101"/>
      <c r="C79" s="9"/>
      <c r="D79" s="110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10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10"/>
      <c r="AI79" s="101"/>
      <c r="AJ79" s="101"/>
      <c r="AK79" s="101"/>
      <c r="AL79" s="101"/>
      <c r="AM79" s="110"/>
      <c r="AN79" s="101"/>
      <c r="AO79" s="101"/>
      <c r="AP79" s="9"/>
      <c r="AQ79" s="9"/>
      <c r="AR79" s="101"/>
      <c r="BE79" s="9"/>
    </row>
    <row r="80" spans="1:57" s="12" customFormat="1" ht="11.4" customHeight="1">
      <c r="A80" s="101"/>
      <c r="B80" s="101"/>
      <c r="C80" s="9"/>
      <c r="D80" s="110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10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10"/>
      <c r="AI80" s="101"/>
      <c r="AJ80" s="101"/>
      <c r="AK80" s="101"/>
      <c r="AL80" s="101"/>
      <c r="AM80" s="110"/>
      <c r="AN80" s="101"/>
      <c r="AO80" s="101"/>
      <c r="AP80" s="9"/>
      <c r="AQ80" s="9"/>
      <c r="AR80" s="101"/>
      <c r="BE80" s="9"/>
    </row>
    <row r="81" spans="1:57" s="12" customFormat="1" ht="13.2" hidden="1">
      <c r="A81" s="101"/>
      <c r="B81" s="101"/>
      <c r="C81" s="9"/>
      <c r="D81" s="110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10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10"/>
      <c r="AI81" s="101"/>
      <c r="AJ81" s="101"/>
      <c r="AK81" s="101"/>
      <c r="AL81" s="101"/>
      <c r="AM81" s="110"/>
      <c r="AN81" s="101"/>
      <c r="AO81" s="101"/>
      <c r="AP81" s="9"/>
      <c r="AQ81" s="9"/>
      <c r="AR81" s="101"/>
      <c r="BE81" s="9"/>
    </row>
    <row r="82" spans="1:57" s="12" customFormat="1" ht="0.6" customHeight="1">
      <c r="A82" s="101"/>
      <c r="B82" s="101"/>
      <c r="C82" s="9"/>
      <c r="D82" s="110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10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10"/>
      <c r="AI82" s="101"/>
      <c r="AJ82" s="101"/>
      <c r="AK82" s="101"/>
      <c r="AL82" s="101"/>
      <c r="AM82" s="110"/>
      <c r="AN82" s="101"/>
      <c r="AO82" s="101"/>
      <c r="AP82" s="9"/>
      <c r="AQ82" s="9"/>
      <c r="AR82" s="101"/>
      <c r="BE82" s="9"/>
    </row>
    <row r="83" spans="1:57">
      <c r="A83" s="87"/>
    </row>
    <row r="84" spans="1:57">
      <c r="A84" s="87"/>
    </row>
    <row r="85" spans="1:57">
      <c r="A85" s="87"/>
    </row>
    <row r="86" spans="1:57">
      <c r="A86" s="87"/>
    </row>
    <row r="87" spans="1:57">
      <c r="A87" s="87"/>
    </row>
  </sheetData>
  <mergeCells count="27">
    <mergeCell ref="K12:AO12"/>
    <mergeCell ref="D31:P31"/>
    <mergeCell ref="R31:Z31"/>
    <mergeCell ref="AC31:AI31"/>
    <mergeCell ref="AK31:AN31"/>
    <mergeCell ref="K29:AO29"/>
    <mergeCell ref="AK36:AO36"/>
    <mergeCell ref="L38:P38"/>
    <mergeCell ref="W38:AE38"/>
    <mergeCell ref="AK38:AO38"/>
    <mergeCell ref="L39:P39"/>
    <mergeCell ref="W39:AE39"/>
    <mergeCell ref="AK39:AO39"/>
    <mergeCell ref="L40:P40"/>
    <mergeCell ref="W40:AE40"/>
    <mergeCell ref="AK40:AO40"/>
    <mergeCell ref="L41:P41"/>
    <mergeCell ref="W41:AE41"/>
    <mergeCell ref="AK41:AO41"/>
    <mergeCell ref="X45:AB45"/>
    <mergeCell ref="AK45:AO45"/>
    <mergeCell ref="L42:P42"/>
    <mergeCell ref="W42:AE42"/>
    <mergeCell ref="AK42:AO42"/>
    <mergeCell ref="L43:P43"/>
    <mergeCell ref="W43:AE43"/>
    <mergeCell ref="AK43:AO43"/>
  </mergeCells>
  <pageMargins left="0.39370078740157483" right="0.39370078740157483" top="0.98425196850393704" bottom="0.39370078740157483" header="0" footer="0"/>
  <pageSetup paperSize="9" scale="70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45"/>
  <sheetViews>
    <sheetView showGridLines="0" tabSelected="1" workbookViewId="0">
      <selection activeCell="H117" sqref="H117"/>
    </sheetView>
  </sheetViews>
  <sheetFormatPr defaultRowHeight="10.199999999999999"/>
  <cols>
    <col min="1" max="1" width="8.28515625" style="147" customWidth="1"/>
    <col min="2" max="2" width="1.140625" style="147" customWidth="1"/>
    <col min="3" max="3" width="4.140625" style="147" customWidth="1"/>
    <col min="4" max="4" width="4.28515625" style="147" customWidth="1"/>
    <col min="5" max="5" width="17.140625" style="147" customWidth="1"/>
    <col min="6" max="6" width="50.85546875" style="147" customWidth="1"/>
    <col min="7" max="7" width="7.42578125" style="147" customWidth="1"/>
    <col min="8" max="8" width="14" style="147" customWidth="1"/>
    <col min="9" max="9" width="15.85546875" style="147" customWidth="1"/>
    <col min="10" max="10" width="22.28515625" style="147" customWidth="1"/>
    <col min="11" max="11" width="22.28515625" style="147" hidden="1" customWidth="1"/>
    <col min="12" max="12" width="9.28515625" style="147" customWidth="1"/>
    <col min="13" max="13" width="10.85546875" style="147" hidden="1" customWidth="1"/>
    <col min="14" max="14" width="9.140625" style="147"/>
    <col min="15" max="20" width="14.140625" style="147" hidden="1" customWidth="1"/>
    <col min="21" max="21" width="16.28515625" style="147" hidden="1" customWidth="1"/>
    <col min="22" max="22" width="12.28515625" style="147" customWidth="1"/>
    <col min="23" max="23" width="16.28515625" style="147" customWidth="1"/>
    <col min="24" max="24" width="12.28515625" style="147" customWidth="1"/>
    <col min="25" max="25" width="15" style="147" customWidth="1"/>
    <col min="26" max="26" width="11" style="147" customWidth="1"/>
    <col min="27" max="27" width="15" style="147" customWidth="1"/>
    <col min="28" max="28" width="16.28515625" style="147" customWidth="1"/>
    <col min="29" max="29" width="11" style="147" customWidth="1"/>
    <col min="30" max="30" width="15" style="147" customWidth="1"/>
    <col min="31" max="31" width="16.28515625" style="147" customWidth="1"/>
    <col min="32" max="16384" width="9.140625" style="147"/>
  </cols>
  <sheetData>
    <row r="1" spans="1:46">
      <c r="A1" s="1"/>
    </row>
    <row r="2" spans="1:46" ht="36.9" customHeight="1">
      <c r="L2" s="172" t="s">
        <v>0</v>
      </c>
      <c r="M2" s="173"/>
      <c r="N2" s="173"/>
      <c r="O2" s="173"/>
      <c r="P2" s="173"/>
      <c r="Q2" s="173"/>
      <c r="R2" s="173"/>
      <c r="S2" s="173"/>
      <c r="T2" s="173"/>
      <c r="U2" s="173"/>
      <c r="V2" s="173"/>
      <c r="AT2" s="2" t="s">
        <v>123</v>
      </c>
    </row>
    <row r="3" spans="1:46" ht="6.9" hidden="1" customHeight="1">
      <c r="B3" s="3"/>
      <c r="C3" s="4"/>
      <c r="D3" s="4"/>
      <c r="E3" s="4"/>
      <c r="F3" s="4"/>
      <c r="G3" s="4"/>
      <c r="H3" s="4"/>
      <c r="I3" s="4"/>
      <c r="J3" s="4"/>
      <c r="K3" s="4"/>
      <c r="L3" s="5"/>
      <c r="AT3" s="2" t="s">
        <v>1</v>
      </c>
    </row>
    <row r="4" spans="1:46" ht="24.9" hidden="1" customHeight="1">
      <c r="B4" s="5"/>
      <c r="D4" s="6" t="s">
        <v>2</v>
      </c>
      <c r="L4" s="5"/>
      <c r="M4" s="7" t="s">
        <v>3</v>
      </c>
      <c r="AT4" s="2" t="s">
        <v>4</v>
      </c>
    </row>
    <row r="5" spans="1:46" ht="6.9" hidden="1" customHeight="1">
      <c r="B5" s="5"/>
      <c r="L5" s="5"/>
    </row>
    <row r="6" spans="1:46" ht="12" hidden="1" customHeight="1">
      <c r="B6" s="5"/>
      <c r="D6" s="146" t="s">
        <v>5</v>
      </c>
      <c r="L6" s="5"/>
    </row>
    <row r="7" spans="1:46" ht="16.5" hidden="1" customHeight="1">
      <c r="B7" s="5"/>
      <c r="E7" s="168" t="str">
        <f>'[1]Rekapitulace stavby'!K6</f>
        <v>Kbely dodatek 1.</v>
      </c>
      <c r="F7" s="169"/>
      <c r="G7" s="169"/>
      <c r="H7" s="169"/>
      <c r="L7" s="5"/>
    </row>
    <row r="8" spans="1:46" s="12" customFormat="1" ht="12" hidden="1" customHeight="1">
      <c r="A8" s="145"/>
      <c r="B8" s="10"/>
      <c r="C8" s="145"/>
      <c r="D8" s="146" t="s">
        <v>6</v>
      </c>
      <c r="E8" s="145"/>
      <c r="F8" s="145"/>
      <c r="G8" s="145"/>
      <c r="H8" s="145"/>
      <c r="I8" s="145"/>
      <c r="J8" s="145"/>
      <c r="K8" s="145"/>
      <c r="L8" s="11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</row>
    <row r="9" spans="1:46" s="12" customFormat="1" ht="16.5" hidden="1" customHeight="1">
      <c r="A9" s="145"/>
      <c r="B9" s="10"/>
      <c r="C9" s="145"/>
      <c r="D9" s="145"/>
      <c r="E9" s="170" t="s">
        <v>122</v>
      </c>
      <c r="F9" s="171"/>
      <c r="G9" s="171"/>
      <c r="H9" s="171"/>
      <c r="I9" s="145"/>
      <c r="J9" s="145"/>
      <c r="K9" s="145"/>
      <c r="L9" s="11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</row>
    <row r="10" spans="1:46" s="12" customFormat="1" hidden="1">
      <c r="A10" s="145"/>
      <c r="B10" s="10"/>
      <c r="C10" s="145"/>
      <c r="D10" s="145"/>
      <c r="E10" s="145"/>
      <c r="F10" s="145"/>
      <c r="G10" s="145"/>
      <c r="H10" s="145"/>
      <c r="I10" s="145"/>
      <c r="J10" s="145"/>
      <c r="K10" s="145"/>
      <c r="L10" s="11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</row>
    <row r="11" spans="1:46" s="12" customFormat="1" ht="12" hidden="1" customHeight="1">
      <c r="A11" s="145"/>
      <c r="B11" s="10"/>
      <c r="C11" s="145"/>
      <c r="D11" s="146" t="s">
        <v>7</v>
      </c>
      <c r="E11" s="145"/>
      <c r="F11" s="142" t="s">
        <v>8</v>
      </c>
      <c r="G11" s="145"/>
      <c r="H11" s="145"/>
      <c r="I11" s="146" t="s">
        <v>9</v>
      </c>
      <c r="J11" s="142" t="s">
        <v>8</v>
      </c>
      <c r="K11" s="145"/>
      <c r="L11" s="11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</row>
    <row r="12" spans="1:46" s="12" customFormat="1" ht="12" hidden="1" customHeight="1">
      <c r="A12" s="145"/>
      <c r="B12" s="10"/>
      <c r="C12" s="145"/>
      <c r="D12" s="146" t="s">
        <v>10</v>
      </c>
      <c r="E12" s="145"/>
      <c r="F12" s="142" t="s">
        <v>101</v>
      </c>
      <c r="G12" s="145"/>
      <c r="H12" s="145"/>
      <c r="I12" s="146" t="s">
        <v>12</v>
      </c>
      <c r="J12" s="14" t="str">
        <f>'[1]Rekapitulace stavby'!AN8</f>
        <v>24. 6. 2021</v>
      </c>
      <c r="K12" s="145"/>
      <c r="L12" s="11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</row>
    <row r="13" spans="1:46" s="12" customFormat="1" ht="10.8" hidden="1" customHeight="1">
      <c r="A13" s="145"/>
      <c r="B13" s="10"/>
      <c r="C13" s="145"/>
      <c r="D13" s="145"/>
      <c r="E13" s="145"/>
      <c r="F13" s="145"/>
      <c r="G13" s="145"/>
      <c r="H13" s="145"/>
      <c r="I13" s="145"/>
      <c r="J13" s="145"/>
      <c r="K13" s="145"/>
      <c r="L13" s="11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</row>
    <row r="14" spans="1:46" s="12" customFormat="1" ht="12" hidden="1" customHeight="1">
      <c r="A14" s="145"/>
      <c r="B14" s="10"/>
      <c r="C14" s="145"/>
      <c r="D14" s="146" t="s">
        <v>13</v>
      </c>
      <c r="E14" s="145"/>
      <c r="F14" s="145"/>
      <c r="G14" s="145"/>
      <c r="H14" s="145"/>
      <c r="I14" s="146" t="s">
        <v>14</v>
      </c>
      <c r="J14" s="142" t="s">
        <v>8</v>
      </c>
      <c r="K14" s="145"/>
      <c r="L14" s="11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</row>
    <row r="15" spans="1:46" s="12" customFormat="1" ht="18" hidden="1" customHeight="1">
      <c r="A15" s="145"/>
      <c r="B15" s="10"/>
      <c r="C15" s="145"/>
      <c r="D15" s="145"/>
      <c r="E15" s="142" t="s">
        <v>73</v>
      </c>
      <c r="F15" s="145"/>
      <c r="G15" s="145"/>
      <c r="H15" s="145"/>
      <c r="I15" s="146" t="s">
        <v>15</v>
      </c>
      <c r="J15" s="142" t="s">
        <v>8</v>
      </c>
      <c r="K15" s="145"/>
      <c r="L15" s="11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</row>
    <row r="16" spans="1:46" s="12" customFormat="1" ht="6.9" hidden="1" customHeight="1">
      <c r="A16" s="145"/>
      <c r="B16" s="10"/>
      <c r="C16" s="145"/>
      <c r="D16" s="145"/>
      <c r="E16" s="145"/>
      <c r="F16" s="145"/>
      <c r="G16" s="145"/>
      <c r="H16" s="145"/>
      <c r="I16" s="145"/>
      <c r="J16" s="145"/>
      <c r="K16" s="145"/>
      <c r="L16" s="11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</row>
    <row r="17" spans="1:31" s="12" customFormat="1" ht="12" hidden="1" customHeight="1">
      <c r="A17" s="145"/>
      <c r="B17" s="10"/>
      <c r="C17" s="145"/>
      <c r="D17" s="146" t="s">
        <v>16</v>
      </c>
      <c r="E17" s="145"/>
      <c r="F17" s="145"/>
      <c r="G17" s="145"/>
      <c r="H17" s="145"/>
      <c r="I17" s="146" t="s">
        <v>14</v>
      </c>
      <c r="J17" s="142" t="s">
        <v>8</v>
      </c>
      <c r="K17" s="145"/>
      <c r="L17" s="11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</row>
    <row r="18" spans="1:31" s="12" customFormat="1" ht="18" hidden="1" customHeight="1">
      <c r="A18" s="145"/>
      <c r="B18" s="10"/>
      <c r="C18" s="145"/>
      <c r="D18" s="145"/>
      <c r="E18" s="142" t="s">
        <v>102</v>
      </c>
      <c r="F18" s="145"/>
      <c r="G18" s="145"/>
      <c r="H18" s="145"/>
      <c r="I18" s="146" t="s">
        <v>15</v>
      </c>
      <c r="J18" s="142" t="s">
        <v>8</v>
      </c>
      <c r="K18" s="145"/>
      <c r="L18" s="11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</row>
    <row r="19" spans="1:31" s="12" customFormat="1" ht="6.9" hidden="1" customHeight="1">
      <c r="A19" s="145"/>
      <c r="B19" s="10"/>
      <c r="C19" s="145"/>
      <c r="D19" s="145"/>
      <c r="E19" s="145"/>
      <c r="F19" s="145"/>
      <c r="G19" s="145"/>
      <c r="H19" s="145"/>
      <c r="I19" s="145"/>
      <c r="J19" s="145"/>
      <c r="K19" s="145"/>
      <c r="L19" s="11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</row>
    <row r="20" spans="1:31" s="12" customFormat="1" ht="12" hidden="1" customHeight="1">
      <c r="A20" s="145"/>
      <c r="B20" s="10"/>
      <c r="C20" s="145"/>
      <c r="D20" s="146" t="s">
        <v>17</v>
      </c>
      <c r="E20" s="145"/>
      <c r="F20" s="145"/>
      <c r="G20" s="145"/>
      <c r="H20" s="145"/>
      <c r="I20" s="146" t="s">
        <v>14</v>
      </c>
      <c r="J20" s="142" t="s">
        <v>8</v>
      </c>
      <c r="K20" s="145"/>
      <c r="L20" s="11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</row>
    <row r="21" spans="1:31" s="12" customFormat="1" ht="18" hidden="1" customHeight="1">
      <c r="A21" s="145"/>
      <c r="B21" s="10"/>
      <c r="C21" s="145"/>
      <c r="D21" s="145"/>
      <c r="E21" s="142" t="s">
        <v>99</v>
      </c>
      <c r="F21" s="145"/>
      <c r="G21" s="145"/>
      <c r="H21" s="145"/>
      <c r="I21" s="146" t="s">
        <v>15</v>
      </c>
      <c r="J21" s="142" t="s">
        <v>8</v>
      </c>
      <c r="K21" s="145"/>
      <c r="L21" s="11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</row>
    <row r="22" spans="1:31" s="12" customFormat="1" ht="6.9" hidden="1" customHeight="1">
      <c r="A22" s="145"/>
      <c r="B22" s="10"/>
      <c r="C22" s="145"/>
      <c r="D22" s="145"/>
      <c r="E22" s="145"/>
      <c r="F22" s="145"/>
      <c r="G22" s="145"/>
      <c r="H22" s="145"/>
      <c r="I22" s="145"/>
      <c r="J22" s="145"/>
      <c r="K22" s="145"/>
      <c r="L22" s="11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</row>
    <row r="23" spans="1:31" s="12" customFormat="1" ht="12" hidden="1" customHeight="1">
      <c r="A23" s="145"/>
      <c r="B23" s="10"/>
      <c r="C23" s="145"/>
      <c r="D23" s="146" t="s">
        <v>18</v>
      </c>
      <c r="E23" s="145"/>
      <c r="F23" s="145"/>
      <c r="G23" s="145"/>
      <c r="H23" s="145"/>
      <c r="I23" s="146" t="s">
        <v>14</v>
      </c>
      <c r="J23" s="142" t="s">
        <v>8</v>
      </c>
      <c r="K23" s="145"/>
      <c r="L23" s="11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</row>
    <row r="24" spans="1:31" s="12" customFormat="1" ht="18" hidden="1" customHeight="1">
      <c r="A24" s="145"/>
      <c r="B24" s="10"/>
      <c r="C24" s="145"/>
      <c r="D24" s="145"/>
      <c r="E24" s="142" t="s">
        <v>103</v>
      </c>
      <c r="F24" s="145"/>
      <c r="G24" s="145"/>
      <c r="H24" s="145"/>
      <c r="I24" s="146" t="s">
        <v>15</v>
      </c>
      <c r="J24" s="142" t="s">
        <v>8</v>
      </c>
      <c r="K24" s="145"/>
      <c r="L24" s="11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</row>
    <row r="25" spans="1:31" s="12" customFormat="1" ht="6.9" hidden="1" customHeight="1">
      <c r="A25" s="145"/>
      <c r="B25" s="10"/>
      <c r="C25" s="145"/>
      <c r="D25" s="145"/>
      <c r="E25" s="145"/>
      <c r="F25" s="145"/>
      <c r="G25" s="145"/>
      <c r="H25" s="145"/>
      <c r="I25" s="145"/>
      <c r="J25" s="145"/>
      <c r="K25" s="145"/>
      <c r="L25" s="11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</row>
    <row r="26" spans="1:31" s="12" customFormat="1" ht="12" hidden="1" customHeight="1">
      <c r="A26" s="145"/>
      <c r="B26" s="10"/>
      <c r="C26" s="145"/>
      <c r="D26" s="146" t="s">
        <v>19</v>
      </c>
      <c r="E26" s="145"/>
      <c r="F26" s="145"/>
      <c r="G26" s="145"/>
      <c r="H26" s="145"/>
      <c r="I26" s="145"/>
      <c r="J26" s="145"/>
      <c r="K26" s="145"/>
      <c r="L26" s="11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</row>
    <row r="27" spans="1:31" s="111" customFormat="1" ht="16.5" hidden="1" customHeight="1">
      <c r="A27" s="15"/>
      <c r="B27" s="16"/>
      <c r="C27" s="15"/>
      <c r="D27" s="15"/>
      <c r="E27" s="174" t="s">
        <v>8</v>
      </c>
      <c r="F27" s="174"/>
      <c r="G27" s="174"/>
      <c r="H27" s="174"/>
      <c r="I27" s="15"/>
      <c r="J27" s="15"/>
      <c r="K27" s="15"/>
      <c r="L27" s="17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1" s="12" customFormat="1" ht="6.9" hidden="1" customHeight="1">
      <c r="A28" s="145"/>
      <c r="B28" s="10"/>
      <c r="C28" s="145"/>
      <c r="D28" s="145"/>
      <c r="E28" s="145"/>
      <c r="F28" s="145"/>
      <c r="G28" s="145"/>
      <c r="H28" s="145"/>
      <c r="I28" s="145"/>
      <c r="J28" s="145"/>
      <c r="K28" s="145"/>
      <c r="L28" s="11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</row>
    <row r="29" spans="1:31" s="12" customFormat="1" ht="6.9" hidden="1" customHeight="1">
      <c r="A29" s="145"/>
      <c r="B29" s="10"/>
      <c r="C29" s="145"/>
      <c r="D29" s="18"/>
      <c r="E29" s="18"/>
      <c r="F29" s="18"/>
      <c r="G29" s="18"/>
      <c r="H29" s="18"/>
      <c r="I29" s="18"/>
      <c r="J29" s="18"/>
      <c r="K29" s="18"/>
      <c r="L29" s="11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</row>
    <row r="30" spans="1:31" s="12" customFormat="1" ht="25.35" hidden="1" customHeight="1">
      <c r="A30" s="145"/>
      <c r="B30" s="10"/>
      <c r="C30" s="145"/>
      <c r="D30" s="19" t="s">
        <v>20</v>
      </c>
      <c r="E30" s="145"/>
      <c r="F30" s="145"/>
      <c r="G30" s="145"/>
      <c r="H30" s="145"/>
      <c r="I30" s="145"/>
      <c r="J30" s="20">
        <f>ROUND(J119, 2)</f>
        <v>165634.56</v>
      </c>
      <c r="K30" s="145"/>
      <c r="L30" s="11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</row>
    <row r="31" spans="1:31" s="12" customFormat="1" ht="6.9" hidden="1" customHeight="1">
      <c r="A31" s="145"/>
      <c r="B31" s="10"/>
      <c r="C31" s="145"/>
      <c r="D31" s="18"/>
      <c r="E31" s="18"/>
      <c r="F31" s="18"/>
      <c r="G31" s="18"/>
      <c r="H31" s="18"/>
      <c r="I31" s="18"/>
      <c r="J31" s="18"/>
      <c r="K31" s="18"/>
      <c r="L31" s="11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</row>
    <row r="32" spans="1:31" s="12" customFormat="1" ht="14.4" hidden="1" customHeight="1">
      <c r="A32" s="145"/>
      <c r="B32" s="10"/>
      <c r="C32" s="145"/>
      <c r="D32" s="145"/>
      <c r="E32" s="145"/>
      <c r="F32" s="144" t="s">
        <v>21</v>
      </c>
      <c r="G32" s="145"/>
      <c r="H32" s="145"/>
      <c r="I32" s="144" t="s">
        <v>22</v>
      </c>
      <c r="J32" s="144" t="s">
        <v>23</v>
      </c>
      <c r="K32" s="145"/>
      <c r="L32" s="11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</row>
    <row r="33" spans="1:31" s="12" customFormat="1" ht="14.4" hidden="1" customHeight="1">
      <c r="A33" s="145"/>
      <c r="B33" s="10"/>
      <c r="C33" s="145"/>
      <c r="D33" s="21" t="s">
        <v>24</v>
      </c>
      <c r="E33" s="146" t="s">
        <v>25</v>
      </c>
      <c r="F33" s="22">
        <f>ROUND((SUM(BE119:BE135)),  2)</f>
        <v>165634.56</v>
      </c>
      <c r="G33" s="145"/>
      <c r="H33" s="145"/>
      <c r="I33" s="23">
        <v>0.21</v>
      </c>
      <c r="J33" s="22">
        <f>ROUND(((SUM(BE119:BE135))*I33),  2)</f>
        <v>34783.26</v>
      </c>
      <c r="K33" s="145"/>
      <c r="L33" s="11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</row>
    <row r="34" spans="1:31" s="12" customFormat="1" ht="14.4" hidden="1" customHeight="1">
      <c r="A34" s="145"/>
      <c r="B34" s="10"/>
      <c r="C34" s="145"/>
      <c r="D34" s="145"/>
      <c r="E34" s="146" t="s">
        <v>26</v>
      </c>
      <c r="F34" s="22">
        <f>ROUND((SUM(BF119:BF135)),  2)</f>
        <v>0</v>
      </c>
      <c r="G34" s="145"/>
      <c r="H34" s="145"/>
      <c r="I34" s="23">
        <v>0.15</v>
      </c>
      <c r="J34" s="22">
        <f>ROUND(((SUM(BF119:BF135))*I34),  2)</f>
        <v>0</v>
      </c>
      <c r="K34" s="145"/>
      <c r="L34" s="11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</row>
    <row r="35" spans="1:31" s="12" customFormat="1" ht="14.4" hidden="1" customHeight="1">
      <c r="A35" s="145"/>
      <c r="B35" s="10"/>
      <c r="C35" s="145"/>
      <c r="D35" s="145"/>
      <c r="E35" s="146" t="s">
        <v>27</v>
      </c>
      <c r="F35" s="22">
        <f>ROUND((SUM(BG119:BG135)),  2)</f>
        <v>0</v>
      </c>
      <c r="G35" s="145"/>
      <c r="H35" s="145"/>
      <c r="I35" s="23">
        <v>0.21</v>
      </c>
      <c r="J35" s="22">
        <f>0</f>
        <v>0</v>
      </c>
      <c r="K35" s="145"/>
      <c r="L35" s="11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</row>
    <row r="36" spans="1:31" s="12" customFormat="1" ht="14.4" hidden="1" customHeight="1">
      <c r="A36" s="145"/>
      <c r="B36" s="10"/>
      <c r="C36" s="145"/>
      <c r="D36" s="145"/>
      <c r="E36" s="146" t="s">
        <v>28</v>
      </c>
      <c r="F36" s="22">
        <f>ROUND((SUM(BH119:BH135)),  2)</f>
        <v>0</v>
      </c>
      <c r="G36" s="145"/>
      <c r="H36" s="145"/>
      <c r="I36" s="23">
        <v>0.15</v>
      </c>
      <c r="J36" s="22">
        <f>0</f>
        <v>0</v>
      </c>
      <c r="K36" s="145"/>
      <c r="L36" s="11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</row>
    <row r="37" spans="1:31" s="12" customFormat="1" ht="14.4" hidden="1" customHeight="1">
      <c r="A37" s="145"/>
      <c r="B37" s="10"/>
      <c r="C37" s="145"/>
      <c r="D37" s="145"/>
      <c r="E37" s="146" t="s">
        <v>29</v>
      </c>
      <c r="F37" s="22">
        <f>ROUND((SUM(BI119:BI135)),  2)</f>
        <v>0</v>
      </c>
      <c r="G37" s="145"/>
      <c r="H37" s="145"/>
      <c r="I37" s="23">
        <v>0</v>
      </c>
      <c r="J37" s="22">
        <f>0</f>
        <v>0</v>
      </c>
      <c r="K37" s="145"/>
      <c r="L37" s="11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</row>
    <row r="38" spans="1:31" s="12" customFormat="1" ht="6.9" hidden="1" customHeight="1">
      <c r="A38" s="145"/>
      <c r="B38" s="10"/>
      <c r="C38" s="145"/>
      <c r="D38" s="145"/>
      <c r="E38" s="145"/>
      <c r="F38" s="145"/>
      <c r="G38" s="145"/>
      <c r="H38" s="145"/>
      <c r="I38" s="145"/>
      <c r="J38" s="145"/>
      <c r="K38" s="145"/>
      <c r="L38" s="11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</row>
    <row r="39" spans="1:31" s="12" customFormat="1" ht="25.35" hidden="1" customHeight="1">
      <c r="A39" s="145"/>
      <c r="B39" s="10"/>
      <c r="C39" s="24"/>
      <c r="D39" s="25" t="s">
        <v>30</v>
      </c>
      <c r="E39" s="26"/>
      <c r="F39" s="26"/>
      <c r="G39" s="27" t="s">
        <v>31</v>
      </c>
      <c r="H39" s="28" t="s">
        <v>32</v>
      </c>
      <c r="I39" s="26"/>
      <c r="J39" s="29">
        <f>SUM(J30:J37)</f>
        <v>200417.82</v>
      </c>
      <c r="K39" s="30"/>
      <c r="L39" s="11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</row>
    <row r="40" spans="1:31" s="12" customFormat="1" ht="14.4" hidden="1" customHeight="1">
      <c r="A40" s="145"/>
      <c r="B40" s="10"/>
      <c r="C40" s="145"/>
      <c r="D40" s="145"/>
      <c r="E40" s="145"/>
      <c r="F40" s="145"/>
      <c r="G40" s="145"/>
      <c r="H40" s="145"/>
      <c r="I40" s="145"/>
      <c r="J40" s="145"/>
      <c r="K40" s="145"/>
      <c r="L40" s="11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</row>
    <row r="41" spans="1:31" ht="14.4" hidden="1" customHeight="1">
      <c r="B41" s="5"/>
      <c r="L41" s="5"/>
    </row>
    <row r="42" spans="1:31" ht="14.4" hidden="1" customHeight="1">
      <c r="B42" s="5"/>
      <c r="L42" s="5"/>
    </row>
    <row r="43" spans="1:31" ht="14.4" hidden="1" customHeight="1">
      <c r="B43" s="5"/>
      <c r="L43" s="5"/>
    </row>
    <row r="44" spans="1:31" ht="14.4" hidden="1" customHeight="1">
      <c r="B44" s="5"/>
      <c r="L44" s="5"/>
    </row>
    <row r="45" spans="1:31" ht="14.4" hidden="1" customHeight="1">
      <c r="B45" s="5"/>
      <c r="L45" s="5"/>
    </row>
    <row r="46" spans="1:31" ht="14.4" hidden="1" customHeight="1">
      <c r="B46" s="5"/>
      <c r="L46" s="5"/>
    </row>
    <row r="47" spans="1:31" ht="14.4" hidden="1" customHeight="1">
      <c r="B47" s="5"/>
      <c r="L47" s="5"/>
    </row>
    <row r="48" spans="1:31" ht="14.4" hidden="1" customHeight="1">
      <c r="B48" s="5"/>
      <c r="L48" s="5"/>
    </row>
    <row r="49" spans="1:31" ht="14.4" hidden="1" customHeight="1">
      <c r="B49" s="5"/>
      <c r="L49" s="5"/>
    </row>
    <row r="50" spans="1:31" s="12" customFormat="1" ht="14.4" hidden="1" customHeight="1">
      <c r="B50" s="11"/>
      <c r="D50" s="31" t="s">
        <v>33</v>
      </c>
      <c r="E50" s="32"/>
      <c r="F50" s="32"/>
      <c r="G50" s="31" t="s">
        <v>34</v>
      </c>
      <c r="H50" s="32"/>
      <c r="I50" s="32"/>
      <c r="J50" s="32"/>
      <c r="K50" s="32"/>
      <c r="L50" s="11"/>
    </row>
    <row r="51" spans="1:31" hidden="1">
      <c r="B51" s="5"/>
      <c r="L51" s="5"/>
    </row>
    <row r="52" spans="1:31" hidden="1">
      <c r="B52" s="5"/>
      <c r="L52" s="5"/>
    </row>
    <row r="53" spans="1:31" hidden="1">
      <c r="B53" s="5"/>
      <c r="L53" s="5"/>
    </row>
    <row r="54" spans="1:31" hidden="1">
      <c r="B54" s="5"/>
      <c r="L54" s="5"/>
    </row>
    <row r="55" spans="1:31" hidden="1">
      <c r="B55" s="5"/>
      <c r="L55" s="5"/>
    </row>
    <row r="56" spans="1:31" hidden="1">
      <c r="B56" s="5"/>
      <c r="L56" s="5"/>
    </row>
    <row r="57" spans="1:31" hidden="1">
      <c r="B57" s="5"/>
      <c r="L57" s="5"/>
    </row>
    <row r="58" spans="1:31" hidden="1">
      <c r="B58" s="5"/>
      <c r="L58" s="5"/>
    </row>
    <row r="59" spans="1:31" hidden="1">
      <c r="B59" s="5"/>
      <c r="L59" s="5"/>
    </row>
    <row r="60" spans="1:31" hidden="1">
      <c r="B60" s="5"/>
      <c r="L60" s="5"/>
    </row>
    <row r="61" spans="1:31" s="12" customFormat="1" ht="13.2" hidden="1">
      <c r="A61" s="145"/>
      <c r="B61" s="10"/>
      <c r="C61" s="145"/>
      <c r="D61" s="33" t="s">
        <v>35</v>
      </c>
      <c r="E61" s="143"/>
      <c r="F61" s="35" t="s">
        <v>36</v>
      </c>
      <c r="G61" s="33" t="s">
        <v>35</v>
      </c>
      <c r="H61" s="143"/>
      <c r="I61" s="143"/>
      <c r="J61" s="36" t="s">
        <v>36</v>
      </c>
      <c r="K61" s="143"/>
      <c r="L61" s="11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</row>
    <row r="62" spans="1:31" hidden="1">
      <c r="B62" s="5"/>
      <c r="L62" s="5"/>
    </row>
    <row r="63" spans="1:31" hidden="1">
      <c r="B63" s="5"/>
      <c r="L63" s="5"/>
    </row>
    <row r="64" spans="1:31" hidden="1">
      <c r="B64" s="5"/>
      <c r="L64" s="5"/>
    </row>
    <row r="65" spans="1:31" s="12" customFormat="1" ht="13.2" hidden="1">
      <c r="A65" s="145"/>
      <c r="B65" s="10"/>
      <c r="C65" s="145"/>
      <c r="D65" s="31" t="s">
        <v>37</v>
      </c>
      <c r="E65" s="37"/>
      <c r="F65" s="37"/>
      <c r="G65" s="31" t="s">
        <v>38</v>
      </c>
      <c r="H65" s="37"/>
      <c r="I65" s="37"/>
      <c r="J65" s="37"/>
      <c r="K65" s="37"/>
      <c r="L65" s="11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</row>
    <row r="66" spans="1:31" hidden="1">
      <c r="B66" s="5"/>
      <c r="L66" s="5"/>
    </row>
    <row r="67" spans="1:31" hidden="1">
      <c r="B67" s="5"/>
      <c r="L67" s="5"/>
    </row>
    <row r="68" spans="1:31" hidden="1">
      <c r="B68" s="5"/>
      <c r="L68" s="5"/>
    </row>
    <row r="69" spans="1:31" hidden="1">
      <c r="B69" s="5"/>
      <c r="L69" s="5"/>
    </row>
    <row r="70" spans="1:31" hidden="1">
      <c r="B70" s="5"/>
      <c r="L70" s="5"/>
    </row>
    <row r="71" spans="1:31" hidden="1">
      <c r="B71" s="5"/>
      <c r="L71" s="5"/>
    </row>
    <row r="72" spans="1:31" hidden="1">
      <c r="B72" s="5"/>
      <c r="L72" s="5"/>
    </row>
    <row r="73" spans="1:31" hidden="1">
      <c r="B73" s="5"/>
      <c r="L73" s="5"/>
    </row>
    <row r="74" spans="1:31" hidden="1">
      <c r="B74" s="5"/>
      <c r="L74" s="5"/>
    </row>
    <row r="75" spans="1:31" hidden="1">
      <c r="B75" s="5"/>
      <c r="L75" s="5"/>
    </row>
    <row r="76" spans="1:31" s="12" customFormat="1" ht="13.2" hidden="1">
      <c r="A76" s="145"/>
      <c r="B76" s="10"/>
      <c r="C76" s="145"/>
      <c r="D76" s="33" t="s">
        <v>35</v>
      </c>
      <c r="E76" s="143"/>
      <c r="F76" s="35" t="s">
        <v>36</v>
      </c>
      <c r="G76" s="33" t="s">
        <v>35</v>
      </c>
      <c r="H76" s="143"/>
      <c r="I76" s="143"/>
      <c r="J76" s="36" t="s">
        <v>36</v>
      </c>
      <c r="K76" s="143"/>
      <c r="L76" s="11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</row>
    <row r="77" spans="1:31" s="12" customFormat="1" ht="14.4" hidden="1" customHeight="1">
      <c r="A77" s="145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</row>
    <row r="78" spans="1:31" hidden="1"/>
    <row r="79" spans="1:31" hidden="1"/>
    <row r="80" spans="1:31" hidden="1"/>
    <row r="81" spans="1:47" s="12" customFormat="1" ht="6.9" hidden="1" customHeight="1">
      <c r="A81" s="145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1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</row>
    <row r="82" spans="1:47" s="12" customFormat="1" ht="24.9" hidden="1" customHeight="1">
      <c r="A82" s="145"/>
      <c r="B82" s="10"/>
      <c r="C82" s="6" t="s">
        <v>39</v>
      </c>
      <c r="D82" s="145"/>
      <c r="E82" s="145"/>
      <c r="F82" s="145"/>
      <c r="G82" s="145"/>
      <c r="H82" s="145"/>
      <c r="I82" s="145"/>
      <c r="J82" s="145"/>
      <c r="K82" s="145"/>
      <c r="L82" s="11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</row>
    <row r="83" spans="1:47" s="12" customFormat="1" ht="6.9" hidden="1" customHeight="1">
      <c r="A83" s="145"/>
      <c r="B83" s="10"/>
      <c r="C83" s="145"/>
      <c r="D83" s="145"/>
      <c r="E83" s="145"/>
      <c r="F83" s="145"/>
      <c r="G83" s="145"/>
      <c r="H83" s="145"/>
      <c r="I83" s="145"/>
      <c r="J83" s="145"/>
      <c r="K83" s="145"/>
      <c r="L83" s="11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</row>
    <row r="84" spans="1:47" s="12" customFormat="1" ht="12" hidden="1" customHeight="1">
      <c r="A84" s="145"/>
      <c r="B84" s="10"/>
      <c r="C84" s="146" t="s">
        <v>5</v>
      </c>
      <c r="D84" s="145"/>
      <c r="E84" s="145"/>
      <c r="F84" s="145"/>
      <c r="G84" s="145"/>
      <c r="H84" s="145"/>
      <c r="I84" s="145"/>
      <c r="J84" s="145"/>
      <c r="K84" s="145"/>
      <c r="L84" s="11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</row>
    <row r="85" spans="1:47" s="12" customFormat="1" ht="16.5" hidden="1" customHeight="1">
      <c r="A85" s="145"/>
      <c r="B85" s="10"/>
      <c r="C85" s="145"/>
      <c r="D85" s="145"/>
      <c r="E85" s="168" t="str">
        <f>E7</f>
        <v>Kbely dodatek 1.</v>
      </c>
      <c r="F85" s="169"/>
      <c r="G85" s="169"/>
      <c r="H85" s="169"/>
      <c r="I85" s="145"/>
      <c r="J85" s="145"/>
      <c r="K85" s="145"/>
      <c r="L85" s="11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</row>
    <row r="86" spans="1:47" s="12" customFormat="1" ht="12" hidden="1" customHeight="1">
      <c r="A86" s="145"/>
      <c r="B86" s="10"/>
      <c r="C86" s="146" t="s">
        <v>6</v>
      </c>
      <c r="D86" s="145"/>
      <c r="E86" s="145"/>
      <c r="F86" s="145"/>
      <c r="G86" s="145"/>
      <c r="H86" s="145"/>
      <c r="I86" s="145"/>
      <c r="J86" s="145"/>
      <c r="K86" s="145"/>
      <c r="L86" s="11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</row>
    <row r="87" spans="1:47" s="12" customFormat="1" ht="16.5" hidden="1" customHeight="1">
      <c r="A87" s="145"/>
      <c r="B87" s="10"/>
      <c r="C87" s="145"/>
      <c r="D87" s="145"/>
      <c r="E87" s="170" t="str">
        <f>E9</f>
        <v>ZL 09 - Bourací práce stř...</v>
      </c>
      <c r="F87" s="171"/>
      <c r="G87" s="171"/>
      <c r="H87" s="171"/>
      <c r="I87" s="145"/>
      <c r="J87" s="145"/>
      <c r="K87" s="145"/>
      <c r="L87" s="11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</row>
    <row r="88" spans="1:47" s="12" customFormat="1" ht="6.9" hidden="1" customHeight="1">
      <c r="A88" s="145"/>
      <c r="B88" s="10"/>
      <c r="C88" s="145"/>
      <c r="D88" s="145"/>
      <c r="E88" s="145"/>
      <c r="F88" s="145"/>
      <c r="G88" s="145"/>
      <c r="H88" s="145"/>
      <c r="I88" s="145"/>
      <c r="J88" s="145"/>
      <c r="K88" s="145"/>
      <c r="L88" s="11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</row>
    <row r="89" spans="1:47" s="12" customFormat="1" ht="12" hidden="1" customHeight="1">
      <c r="A89" s="145"/>
      <c r="B89" s="10"/>
      <c r="C89" s="146" t="s">
        <v>10</v>
      </c>
      <c r="D89" s="145"/>
      <c r="E89" s="145"/>
      <c r="F89" s="142" t="str">
        <f>F12</f>
        <v>Železnorudská - Praha 9</v>
      </c>
      <c r="G89" s="145"/>
      <c r="H89" s="145"/>
      <c r="I89" s="146" t="s">
        <v>12</v>
      </c>
      <c r="J89" s="14" t="str">
        <f>IF(J12="","",J12)</f>
        <v>24. 6. 2021</v>
      </c>
      <c r="K89" s="145"/>
      <c r="L89" s="11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</row>
    <row r="90" spans="1:47" s="12" customFormat="1" ht="6.9" hidden="1" customHeight="1">
      <c r="A90" s="145"/>
      <c r="B90" s="10"/>
      <c r="C90" s="145"/>
      <c r="D90" s="145"/>
      <c r="E90" s="145"/>
      <c r="F90" s="145"/>
      <c r="G90" s="145"/>
      <c r="H90" s="145"/>
      <c r="I90" s="145"/>
      <c r="J90" s="145"/>
      <c r="K90" s="145"/>
      <c r="L90" s="11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</row>
    <row r="91" spans="1:47" s="12" customFormat="1" ht="15.15" hidden="1" customHeight="1">
      <c r="A91" s="145"/>
      <c r="B91" s="10"/>
      <c r="C91" s="146" t="s">
        <v>13</v>
      </c>
      <c r="D91" s="145"/>
      <c r="E91" s="145"/>
      <c r="F91" s="142" t="str">
        <f>E15</f>
        <v>Městská část Praha 9 - Kbely</v>
      </c>
      <c r="G91" s="145"/>
      <c r="H91" s="145"/>
      <c r="I91" s="146" t="s">
        <v>17</v>
      </c>
      <c r="J91" s="148" t="str">
        <f>E21</f>
        <v>ing. Slavíček</v>
      </c>
      <c r="K91" s="145"/>
      <c r="L91" s="11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</row>
    <row r="92" spans="1:47" s="12" customFormat="1" ht="15.15" hidden="1" customHeight="1">
      <c r="A92" s="145"/>
      <c r="B92" s="10"/>
      <c r="C92" s="146" t="s">
        <v>16</v>
      </c>
      <c r="D92" s="145"/>
      <c r="E92" s="145"/>
      <c r="F92" s="142" t="str">
        <f>IF(E18="","",E18)</f>
        <v>ACG Real s.r.o</v>
      </c>
      <c r="G92" s="145"/>
      <c r="H92" s="145"/>
      <c r="I92" s="146" t="s">
        <v>18</v>
      </c>
      <c r="J92" s="148" t="str">
        <f>E24</f>
        <v>ACG Real s.r.o.</v>
      </c>
      <c r="K92" s="145"/>
      <c r="L92" s="11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</row>
    <row r="93" spans="1:47" s="12" customFormat="1" ht="10.35" hidden="1" customHeight="1">
      <c r="A93" s="145"/>
      <c r="B93" s="10"/>
      <c r="C93" s="145"/>
      <c r="D93" s="145"/>
      <c r="E93" s="145"/>
      <c r="F93" s="145"/>
      <c r="G93" s="145"/>
      <c r="H93" s="145"/>
      <c r="I93" s="145"/>
      <c r="J93" s="145"/>
      <c r="K93" s="145"/>
      <c r="L93" s="11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</row>
    <row r="94" spans="1:47" s="12" customFormat="1" ht="29.25" hidden="1" customHeight="1">
      <c r="A94" s="145"/>
      <c r="B94" s="10"/>
      <c r="C94" s="42" t="s">
        <v>40</v>
      </c>
      <c r="D94" s="24"/>
      <c r="E94" s="24"/>
      <c r="F94" s="24"/>
      <c r="G94" s="24"/>
      <c r="H94" s="24"/>
      <c r="I94" s="24"/>
      <c r="J94" s="43" t="s">
        <v>41</v>
      </c>
      <c r="K94" s="24"/>
      <c r="L94" s="11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</row>
    <row r="95" spans="1:47" s="12" customFormat="1" ht="10.35" hidden="1" customHeight="1">
      <c r="A95" s="145"/>
      <c r="B95" s="10"/>
      <c r="C95" s="145"/>
      <c r="D95" s="145"/>
      <c r="E95" s="145"/>
      <c r="F95" s="145"/>
      <c r="G95" s="145"/>
      <c r="H95" s="145"/>
      <c r="I95" s="145"/>
      <c r="J95" s="145"/>
      <c r="K95" s="145"/>
      <c r="L95" s="11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</row>
    <row r="96" spans="1:47" s="12" customFormat="1" ht="22.8" hidden="1" customHeight="1">
      <c r="A96" s="145"/>
      <c r="B96" s="10"/>
      <c r="C96" s="44" t="s">
        <v>42</v>
      </c>
      <c r="D96" s="145"/>
      <c r="E96" s="145"/>
      <c r="F96" s="145"/>
      <c r="G96" s="145"/>
      <c r="H96" s="145"/>
      <c r="I96" s="145"/>
      <c r="J96" s="20">
        <f>J119</f>
        <v>165634.55999999997</v>
      </c>
      <c r="K96" s="145"/>
      <c r="L96" s="11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U96" s="2" t="s">
        <v>43</v>
      </c>
    </row>
    <row r="97" spans="1:31" s="45" customFormat="1" ht="24.9" hidden="1" customHeight="1">
      <c r="B97" s="46"/>
      <c r="D97" s="47" t="s">
        <v>104</v>
      </c>
      <c r="E97" s="48"/>
      <c r="F97" s="48"/>
      <c r="G97" s="48"/>
      <c r="H97" s="48"/>
      <c r="I97" s="48"/>
      <c r="J97" s="49">
        <f>J120</f>
        <v>40616.400000000001</v>
      </c>
      <c r="L97" s="46"/>
    </row>
    <row r="98" spans="1:31" s="45" customFormat="1" ht="24.9" hidden="1" customHeight="1">
      <c r="B98" s="46"/>
      <c r="D98" s="47" t="s">
        <v>44</v>
      </c>
      <c r="E98" s="48"/>
      <c r="F98" s="48"/>
      <c r="G98" s="48"/>
      <c r="H98" s="48"/>
      <c r="I98" s="48"/>
      <c r="J98" s="49">
        <f>J127</f>
        <v>125018.15999999997</v>
      </c>
      <c r="L98" s="46"/>
    </row>
    <row r="99" spans="1:31" s="50" customFormat="1" ht="19.95" hidden="1" customHeight="1">
      <c r="B99" s="51"/>
      <c r="D99" s="52" t="s">
        <v>80</v>
      </c>
      <c r="E99" s="53"/>
      <c r="F99" s="53"/>
      <c r="G99" s="53"/>
      <c r="H99" s="53"/>
      <c r="I99" s="53"/>
      <c r="J99" s="54">
        <f>J128</f>
        <v>125018.15999999997</v>
      </c>
      <c r="L99" s="51"/>
    </row>
    <row r="100" spans="1:31" s="12" customFormat="1" ht="21.75" hidden="1" customHeight="1">
      <c r="A100" s="145"/>
      <c r="B100" s="10"/>
      <c r="C100" s="145"/>
      <c r="D100" s="145"/>
      <c r="E100" s="145"/>
      <c r="F100" s="145"/>
      <c r="G100" s="145"/>
      <c r="H100" s="145"/>
      <c r="I100" s="145"/>
      <c r="J100" s="145"/>
      <c r="K100" s="145"/>
      <c r="L100" s="11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</row>
    <row r="101" spans="1:31" s="12" customFormat="1" ht="6.9" hidden="1" customHeight="1">
      <c r="A101" s="145"/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11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</row>
    <row r="102" spans="1:31" hidden="1"/>
    <row r="103" spans="1:31" hidden="1"/>
    <row r="104" spans="1:31" hidden="1"/>
    <row r="105" spans="1:31" s="12" customFormat="1" ht="6.9" customHeight="1">
      <c r="A105" s="145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11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</row>
    <row r="106" spans="1:31" s="12" customFormat="1" ht="24.9" customHeight="1">
      <c r="A106" s="145"/>
      <c r="B106" s="10"/>
      <c r="C106" s="6" t="s">
        <v>45</v>
      </c>
      <c r="D106" s="145"/>
      <c r="E106" s="145"/>
      <c r="F106" s="145"/>
      <c r="G106" s="145"/>
      <c r="H106" s="145"/>
      <c r="I106" s="145"/>
      <c r="J106" s="145"/>
      <c r="K106" s="145"/>
      <c r="L106" s="11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</row>
    <row r="107" spans="1:31" s="12" customFormat="1" ht="6.9" customHeight="1">
      <c r="A107" s="145"/>
      <c r="B107" s="10"/>
      <c r="C107" s="145"/>
      <c r="D107" s="145"/>
      <c r="E107" s="145"/>
      <c r="F107" s="145"/>
      <c r="G107" s="145"/>
      <c r="H107" s="145"/>
      <c r="I107" s="145"/>
      <c r="J107" s="145"/>
      <c r="K107" s="145"/>
      <c r="L107" s="11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</row>
    <row r="108" spans="1:31" s="12" customFormat="1" ht="12" customHeight="1">
      <c r="A108" s="145"/>
      <c r="B108" s="10"/>
      <c r="C108" s="146" t="s">
        <v>5</v>
      </c>
      <c r="D108" s="145"/>
      <c r="E108" s="196" t="s">
        <v>71</v>
      </c>
      <c r="F108" s="145"/>
      <c r="G108" s="145"/>
      <c r="H108" s="145"/>
      <c r="I108" s="145"/>
      <c r="J108" s="145"/>
      <c r="K108" s="145"/>
      <c r="L108" s="11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</row>
    <row r="109" spans="1:31" s="12" customFormat="1" ht="16.5" customHeight="1">
      <c r="A109" s="145"/>
      <c r="B109" s="10"/>
      <c r="C109" s="145"/>
      <c r="D109" s="145"/>
      <c r="E109" s="168"/>
      <c r="F109" s="169"/>
      <c r="G109" s="169"/>
      <c r="H109" s="169"/>
      <c r="I109" s="145"/>
      <c r="J109" s="145"/>
      <c r="K109" s="145"/>
      <c r="L109" s="11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</row>
    <row r="110" spans="1:31" s="12" customFormat="1" ht="12" customHeight="1">
      <c r="A110" s="145"/>
      <c r="B110" s="10"/>
      <c r="C110" s="146" t="s">
        <v>6</v>
      </c>
      <c r="D110" s="145"/>
      <c r="E110" s="145"/>
      <c r="F110" s="145"/>
      <c r="G110" s="145"/>
      <c r="H110" s="145"/>
      <c r="I110" s="145"/>
      <c r="J110" s="145"/>
      <c r="K110" s="145"/>
      <c r="L110" s="11"/>
      <c r="S110" s="145"/>
      <c r="T110" s="145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  <c r="AE110" s="145"/>
    </row>
    <row r="111" spans="1:31" s="12" customFormat="1" ht="16.5" customHeight="1">
      <c r="A111" s="145"/>
      <c r="B111" s="10"/>
      <c r="C111" s="145"/>
      <c r="D111" s="145"/>
      <c r="E111" s="170" t="str">
        <f>E9</f>
        <v>ZL 09 - Bourací práce stř...</v>
      </c>
      <c r="F111" s="171"/>
      <c r="G111" s="171"/>
      <c r="H111" s="171"/>
      <c r="I111" s="145"/>
      <c r="J111" s="145"/>
      <c r="K111" s="145"/>
      <c r="L111" s="11"/>
      <c r="S111" s="145"/>
      <c r="T111" s="145"/>
      <c r="U111" s="145"/>
      <c r="V111" s="145"/>
      <c r="W111" s="145"/>
      <c r="X111" s="145"/>
      <c r="Y111" s="145"/>
      <c r="Z111" s="145"/>
      <c r="AA111" s="145"/>
      <c r="AB111" s="145"/>
      <c r="AC111" s="145"/>
      <c r="AD111" s="145"/>
      <c r="AE111" s="145"/>
    </row>
    <row r="112" spans="1:31" s="12" customFormat="1" ht="6.9" customHeight="1">
      <c r="A112" s="145"/>
      <c r="B112" s="10"/>
      <c r="C112" s="145"/>
      <c r="D112" s="145"/>
      <c r="E112" s="145"/>
      <c r="F112" s="145"/>
      <c r="G112" s="145"/>
      <c r="H112" s="145"/>
      <c r="I112" s="145"/>
      <c r="J112" s="145"/>
      <c r="K112" s="145"/>
      <c r="L112" s="11"/>
      <c r="S112" s="145"/>
      <c r="T112" s="145"/>
      <c r="U112" s="145"/>
      <c r="V112" s="145"/>
      <c r="W112" s="145"/>
      <c r="X112" s="145"/>
      <c r="Y112" s="145"/>
      <c r="Z112" s="145"/>
      <c r="AA112" s="145"/>
      <c r="AB112" s="145"/>
      <c r="AC112" s="145"/>
      <c r="AD112" s="145"/>
      <c r="AE112" s="145"/>
    </row>
    <row r="113" spans="1:65" s="12" customFormat="1" ht="12" customHeight="1">
      <c r="A113" s="145"/>
      <c r="B113" s="10"/>
      <c r="C113" s="146" t="s">
        <v>10</v>
      </c>
      <c r="D113" s="145"/>
      <c r="E113" s="145"/>
      <c r="F113" s="142" t="str">
        <f>F12</f>
        <v>Železnorudská - Praha 9</v>
      </c>
      <c r="G113" s="145"/>
      <c r="H113" s="145"/>
      <c r="I113" s="146" t="s">
        <v>12</v>
      </c>
      <c r="J113" s="14">
        <v>44473</v>
      </c>
      <c r="K113" s="145"/>
      <c r="L113" s="11"/>
      <c r="S113" s="145"/>
      <c r="T113" s="145"/>
      <c r="U113" s="145"/>
      <c r="V113" s="145"/>
      <c r="W113" s="145"/>
      <c r="X113" s="145"/>
      <c r="Y113" s="145"/>
      <c r="Z113" s="145"/>
      <c r="AA113" s="145"/>
      <c r="AB113" s="145"/>
      <c r="AC113" s="145"/>
      <c r="AD113" s="145"/>
      <c r="AE113" s="145"/>
    </row>
    <row r="114" spans="1:65" s="12" customFormat="1" ht="6.9" customHeight="1">
      <c r="A114" s="145"/>
      <c r="B114" s="10"/>
      <c r="C114" s="145"/>
      <c r="D114" s="145"/>
      <c r="E114" s="145"/>
      <c r="F114" s="145"/>
      <c r="G114" s="145"/>
      <c r="H114" s="145"/>
      <c r="I114" s="145"/>
      <c r="J114" s="145"/>
      <c r="K114" s="145"/>
      <c r="L114" s="11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</row>
    <row r="115" spans="1:65" s="12" customFormat="1" ht="15.15" customHeight="1">
      <c r="A115" s="145"/>
      <c r="B115" s="10"/>
      <c r="C115" s="146" t="s">
        <v>13</v>
      </c>
      <c r="D115" s="145"/>
      <c r="E115" s="145"/>
      <c r="F115" s="142" t="str">
        <f>E15</f>
        <v>Městská část Praha 9 - Kbely</v>
      </c>
      <c r="G115" s="145"/>
      <c r="H115" s="145"/>
      <c r="I115" s="146" t="s">
        <v>17</v>
      </c>
      <c r="J115" s="148" t="str">
        <f>E21</f>
        <v>ing. Slavíček</v>
      </c>
      <c r="K115" s="145"/>
      <c r="L115" s="11"/>
      <c r="S115" s="145"/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</row>
    <row r="116" spans="1:65" s="12" customFormat="1" ht="15.15" customHeight="1">
      <c r="A116" s="145"/>
      <c r="B116" s="10"/>
      <c r="C116" s="146" t="s">
        <v>16</v>
      </c>
      <c r="D116" s="145"/>
      <c r="E116" s="145"/>
      <c r="F116" s="142" t="str">
        <f>IF(E18="","",E18)</f>
        <v>ACG Real s.r.o</v>
      </c>
      <c r="G116" s="145"/>
      <c r="H116" s="145"/>
      <c r="I116" s="146" t="s">
        <v>18</v>
      </c>
      <c r="J116" s="148" t="str">
        <f>E24</f>
        <v>ACG Real s.r.o.</v>
      </c>
      <c r="K116" s="145"/>
      <c r="L116" s="11"/>
      <c r="N116" s="193"/>
      <c r="S116" s="145"/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</row>
    <row r="117" spans="1:65" s="12" customFormat="1" ht="10.35" customHeight="1">
      <c r="A117" s="145"/>
      <c r="B117" s="10"/>
      <c r="C117" s="145"/>
      <c r="D117" s="145"/>
      <c r="E117" s="145"/>
      <c r="F117" s="145"/>
      <c r="G117" s="145"/>
      <c r="H117" s="145"/>
      <c r="I117" s="145"/>
      <c r="J117" s="145"/>
      <c r="K117" s="145"/>
      <c r="L117" s="11"/>
      <c r="N117" s="193"/>
      <c r="S117" s="145"/>
      <c r="T117" s="145"/>
      <c r="U117" s="145"/>
      <c r="V117" s="145"/>
      <c r="W117" s="145"/>
      <c r="X117" s="145"/>
      <c r="Y117" s="145"/>
      <c r="Z117" s="145"/>
      <c r="AA117" s="145"/>
      <c r="AB117" s="145"/>
      <c r="AC117" s="145"/>
      <c r="AD117" s="145"/>
      <c r="AE117" s="145"/>
    </row>
    <row r="118" spans="1:65" s="62" customFormat="1" ht="29.25" customHeight="1">
      <c r="A118" s="55"/>
      <c r="B118" s="56"/>
      <c r="C118" s="57" t="s">
        <v>46</v>
      </c>
      <c r="D118" s="58" t="s">
        <v>47</v>
      </c>
      <c r="E118" s="58" t="s">
        <v>48</v>
      </c>
      <c r="F118" s="58" t="s">
        <v>49</v>
      </c>
      <c r="G118" s="58" t="s">
        <v>50</v>
      </c>
      <c r="H118" s="58" t="s">
        <v>51</v>
      </c>
      <c r="I118" s="58" t="s">
        <v>52</v>
      </c>
      <c r="J118" s="59" t="s">
        <v>41</v>
      </c>
      <c r="K118" s="139" t="s">
        <v>53</v>
      </c>
      <c r="L118" s="60"/>
      <c r="M118" s="61" t="s">
        <v>8</v>
      </c>
      <c r="N118" s="194" t="s">
        <v>24</v>
      </c>
      <c r="O118" s="190" t="s">
        <v>54</v>
      </c>
      <c r="P118" s="190" t="s">
        <v>55</v>
      </c>
      <c r="Q118" s="190" t="s">
        <v>56</v>
      </c>
      <c r="R118" s="190" t="s">
        <v>57</v>
      </c>
      <c r="S118" s="190" t="s">
        <v>58</v>
      </c>
      <c r="T118" s="189" t="s">
        <v>59</v>
      </c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</row>
    <row r="119" spans="1:65" s="12" customFormat="1" ht="22.8" customHeight="1">
      <c r="A119" s="145"/>
      <c r="B119" s="10"/>
      <c r="C119" s="63" t="s">
        <v>60</v>
      </c>
      <c r="D119" s="145"/>
      <c r="E119" s="145"/>
      <c r="F119" s="145"/>
      <c r="G119" s="145"/>
      <c r="H119" s="145"/>
      <c r="I119" s="145"/>
      <c r="J119" s="64">
        <f>BK119</f>
        <v>165634.55999999997</v>
      </c>
      <c r="K119" s="145"/>
      <c r="L119" s="10"/>
      <c r="M119" s="65"/>
      <c r="N119" s="193"/>
      <c r="O119" s="18"/>
      <c r="P119" s="188">
        <f>P120+P127</f>
        <v>467.66279499999996</v>
      </c>
      <c r="Q119" s="18"/>
      <c r="R119" s="188">
        <f>R120+R127</f>
        <v>0</v>
      </c>
      <c r="S119" s="18"/>
      <c r="T119" s="187">
        <f>T120+T127</f>
        <v>74.463400000000007</v>
      </c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  <c r="AE119" s="145"/>
      <c r="AT119" s="2" t="s">
        <v>61</v>
      </c>
      <c r="AU119" s="2" t="s">
        <v>43</v>
      </c>
      <c r="BK119" s="66">
        <f>BK120+BK127</f>
        <v>165634.55999999997</v>
      </c>
    </row>
    <row r="120" spans="1:65" s="67" customFormat="1" ht="25.95" customHeight="1">
      <c r="B120" s="68"/>
      <c r="D120" s="69" t="s">
        <v>61</v>
      </c>
      <c r="E120" s="70" t="s">
        <v>81</v>
      </c>
      <c r="F120" s="70" t="s">
        <v>82</v>
      </c>
      <c r="J120" s="71">
        <f>BK120</f>
        <v>40616.400000000001</v>
      </c>
      <c r="L120" s="68"/>
      <c r="M120" s="72"/>
      <c r="N120" s="191"/>
      <c r="O120" s="185"/>
      <c r="P120" s="186">
        <f>SUM(P121:P126)</f>
        <v>243.52916500000001</v>
      </c>
      <c r="Q120" s="185"/>
      <c r="R120" s="186">
        <f>SUM(R121:R126)</f>
        <v>0</v>
      </c>
      <c r="S120" s="185"/>
      <c r="T120" s="184">
        <f>SUM(T121:T126)</f>
        <v>74.463400000000007</v>
      </c>
      <c r="AR120" s="69" t="s">
        <v>64</v>
      </c>
      <c r="AT120" s="73" t="s">
        <v>61</v>
      </c>
      <c r="AU120" s="73" t="s">
        <v>65</v>
      </c>
      <c r="AY120" s="69" t="s">
        <v>66</v>
      </c>
      <c r="BK120" s="74">
        <f>SUM(BK121:BK126)</f>
        <v>40616.400000000001</v>
      </c>
    </row>
    <row r="121" spans="1:65" s="12" customFormat="1" ht="24.15" customHeight="1">
      <c r="A121" s="145"/>
      <c r="B121" s="77"/>
      <c r="C121" s="78" t="s">
        <v>1</v>
      </c>
      <c r="D121" s="78" t="s">
        <v>67</v>
      </c>
      <c r="E121" s="79" t="s">
        <v>97</v>
      </c>
      <c r="F121" s="80" t="s">
        <v>105</v>
      </c>
      <c r="G121" s="81" t="s">
        <v>83</v>
      </c>
      <c r="H121" s="82">
        <v>33.847000000000001</v>
      </c>
      <c r="I121" s="83">
        <v>1200</v>
      </c>
      <c r="J121" s="83">
        <f>ROUND(I121*H121,2)</f>
        <v>40616.400000000001</v>
      </c>
      <c r="K121" s="140"/>
      <c r="L121" s="10"/>
      <c r="M121" s="113" t="s">
        <v>8</v>
      </c>
      <c r="N121" s="192" t="s">
        <v>25</v>
      </c>
      <c r="O121" s="183">
        <v>7.1950000000000003</v>
      </c>
      <c r="P121" s="183">
        <f>O121*H121</f>
        <v>243.52916500000001</v>
      </c>
      <c r="Q121" s="183">
        <v>0</v>
      </c>
      <c r="R121" s="183">
        <f>Q121*H121</f>
        <v>0</v>
      </c>
      <c r="S121" s="183">
        <v>2.2000000000000002</v>
      </c>
      <c r="T121" s="182">
        <f>S121*H121</f>
        <v>74.463400000000007</v>
      </c>
      <c r="U121" s="145"/>
      <c r="V121" s="145"/>
      <c r="W121" s="145"/>
      <c r="X121" s="145"/>
      <c r="Y121" s="145"/>
      <c r="Z121" s="145"/>
      <c r="AA121" s="145"/>
      <c r="AB121" s="145"/>
      <c r="AC121" s="145"/>
      <c r="AD121" s="145"/>
      <c r="AE121" s="145"/>
      <c r="AR121" s="84" t="s">
        <v>68</v>
      </c>
      <c r="AT121" s="84" t="s">
        <v>67</v>
      </c>
      <c r="AU121" s="84" t="s">
        <v>64</v>
      </c>
      <c r="AY121" s="2" t="s">
        <v>66</v>
      </c>
      <c r="BE121" s="85">
        <f>IF(N121="základní",J121,0)</f>
        <v>40616.400000000001</v>
      </c>
      <c r="BF121" s="85">
        <f>IF(N121="snížená",J121,0)</f>
        <v>0</v>
      </c>
      <c r="BG121" s="85">
        <f>IF(N121="zákl. přenesená",J121,0)</f>
        <v>0</v>
      </c>
      <c r="BH121" s="85">
        <f>IF(N121="sníž. přenesená",J121,0)</f>
        <v>0</v>
      </c>
      <c r="BI121" s="85">
        <f>IF(N121="nulová",J121,0)</f>
        <v>0</v>
      </c>
      <c r="BJ121" s="2" t="s">
        <v>64</v>
      </c>
      <c r="BK121" s="85">
        <f>ROUND(I121*H121,2)</f>
        <v>40616.400000000001</v>
      </c>
      <c r="BL121" s="2" t="s">
        <v>68</v>
      </c>
      <c r="BM121" s="84" t="s">
        <v>1</v>
      </c>
    </row>
    <row r="122" spans="1:65" s="121" customFormat="1">
      <c r="B122" s="122"/>
      <c r="D122" s="123" t="s">
        <v>84</v>
      </c>
      <c r="E122" s="124" t="s">
        <v>8</v>
      </c>
      <c r="F122" s="125" t="s">
        <v>106</v>
      </c>
      <c r="H122" s="126">
        <v>139.61199999999999</v>
      </c>
      <c r="L122" s="122"/>
      <c r="M122" s="127"/>
      <c r="N122" s="193"/>
      <c r="O122" s="180"/>
      <c r="P122" s="180"/>
      <c r="Q122" s="180"/>
      <c r="R122" s="180"/>
      <c r="S122" s="180"/>
      <c r="T122" s="179"/>
      <c r="AT122" s="124" t="s">
        <v>84</v>
      </c>
      <c r="AU122" s="124" t="s">
        <v>64</v>
      </c>
      <c r="AV122" s="121" t="s">
        <v>1</v>
      </c>
      <c r="AW122" s="121" t="s">
        <v>85</v>
      </c>
      <c r="AX122" s="121" t="s">
        <v>65</v>
      </c>
      <c r="AY122" s="124" t="s">
        <v>66</v>
      </c>
    </row>
    <row r="123" spans="1:65" s="121" customFormat="1">
      <c r="B123" s="122"/>
      <c r="D123" s="123" t="s">
        <v>84</v>
      </c>
      <c r="E123" s="124" t="s">
        <v>8</v>
      </c>
      <c r="F123" s="125" t="s">
        <v>107</v>
      </c>
      <c r="H123" s="126">
        <v>-23.268999999999998</v>
      </c>
      <c r="L123" s="122"/>
      <c r="M123" s="127"/>
      <c r="N123" s="193"/>
      <c r="O123" s="180"/>
      <c r="P123" s="180"/>
      <c r="Q123" s="180"/>
      <c r="R123" s="180"/>
      <c r="S123" s="180"/>
      <c r="T123" s="179"/>
      <c r="AT123" s="124" t="s">
        <v>84</v>
      </c>
      <c r="AU123" s="124" t="s">
        <v>64</v>
      </c>
      <c r="AV123" s="121" t="s">
        <v>1</v>
      </c>
      <c r="AW123" s="121" t="s">
        <v>85</v>
      </c>
      <c r="AX123" s="121" t="s">
        <v>65</v>
      </c>
      <c r="AY123" s="124" t="s">
        <v>66</v>
      </c>
    </row>
    <row r="124" spans="1:65" s="121" customFormat="1">
      <c r="B124" s="122"/>
      <c r="D124" s="123" t="s">
        <v>84</v>
      </c>
      <c r="E124" s="124" t="s">
        <v>8</v>
      </c>
      <c r="F124" s="125" t="s">
        <v>108</v>
      </c>
      <c r="H124" s="126">
        <v>-69.805999999999997</v>
      </c>
      <c r="L124" s="122"/>
      <c r="M124" s="127"/>
      <c r="N124" s="193"/>
      <c r="O124" s="180"/>
      <c r="P124" s="180"/>
      <c r="Q124" s="180"/>
      <c r="R124" s="180"/>
      <c r="S124" s="180"/>
      <c r="T124" s="179"/>
      <c r="AT124" s="124" t="s">
        <v>84</v>
      </c>
      <c r="AU124" s="124" t="s">
        <v>64</v>
      </c>
      <c r="AV124" s="121" t="s">
        <v>1</v>
      </c>
      <c r="AW124" s="121" t="s">
        <v>85</v>
      </c>
      <c r="AX124" s="121" t="s">
        <v>65</v>
      </c>
      <c r="AY124" s="124" t="s">
        <v>66</v>
      </c>
    </row>
    <row r="125" spans="1:65" s="121" customFormat="1">
      <c r="B125" s="122"/>
      <c r="D125" s="123" t="s">
        <v>84</v>
      </c>
      <c r="E125" s="124" t="s">
        <v>8</v>
      </c>
      <c r="F125" s="125" t="s">
        <v>109</v>
      </c>
      <c r="H125" s="126">
        <v>-12.69</v>
      </c>
      <c r="L125" s="122"/>
      <c r="M125" s="127"/>
      <c r="N125" s="193"/>
      <c r="O125" s="180"/>
      <c r="P125" s="180"/>
      <c r="Q125" s="180"/>
      <c r="R125" s="180"/>
      <c r="S125" s="180"/>
      <c r="T125" s="179"/>
      <c r="AT125" s="124" t="s">
        <v>84</v>
      </c>
      <c r="AU125" s="124" t="s">
        <v>64</v>
      </c>
      <c r="AV125" s="121" t="s">
        <v>1</v>
      </c>
      <c r="AW125" s="121" t="s">
        <v>85</v>
      </c>
      <c r="AX125" s="121" t="s">
        <v>65</v>
      </c>
      <c r="AY125" s="124" t="s">
        <v>66</v>
      </c>
    </row>
    <row r="126" spans="1:65" s="128" customFormat="1">
      <c r="B126" s="129"/>
      <c r="D126" s="123" t="s">
        <v>84</v>
      </c>
      <c r="E126" s="130" t="s">
        <v>8</v>
      </c>
      <c r="F126" s="131" t="s">
        <v>86</v>
      </c>
      <c r="H126" s="132">
        <v>33.846999999999994</v>
      </c>
      <c r="L126" s="129"/>
      <c r="M126" s="133"/>
      <c r="N126" s="193"/>
      <c r="O126" s="178"/>
      <c r="P126" s="178"/>
      <c r="Q126" s="178"/>
      <c r="R126" s="178"/>
      <c r="S126" s="178"/>
      <c r="T126" s="177"/>
      <c r="AT126" s="130" t="s">
        <v>84</v>
      </c>
      <c r="AU126" s="130" t="s">
        <v>64</v>
      </c>
      <c r="AV126" s="128" t="s">
        <v>68</v>
      </c>
      <c r="AW126" s="128" t="s">
        <v>85</v>
      </c>
      <c r="AX126" s="128" t="s">
        <v>64</v>
      </c>
      <c r="AY126" s="130" t="s">
        <v>66</v>
      </c>
    </row>
    <row r="127" spans="1:65" s="67" customFormat="1" ht="25.95" customHeight="1">
      <c r="B127" s="68"/>
      <c r="D127" s="69" t="s">
        <v>61</v>
      </c>
      <c r="E127" s="70" t="s">
        <v>62</v>
      </c>
      <c r="F127" s="70" t="s">
        <v>63</v>
      </c>
      <c r="J127" s="71">
        <f>BK127</f>
        <v>125018.15999999997</v>
      </c>
      <c r="L127" s="68"/>
      <c r="M127" s="72"/>
      <c r="N127" s="191"/>
      <c r="O127" s="185"/>
      <c r="P127" s="186">
        <f>P128</f>
        <v>224.13362999999995</v>
      </c>
      <c r="Q127" s="185"/>
      <c r="R127" s="186">
        <f>R128</f>
        <v>0</v>
      </c>
      <c r="S127" s="185"/>
      <c r="T127" s="184">
        <f>T128</f>
        <v>0</v>
      </c>
      <c r="AR127" s="69" t="s">
        <v>64</v>
      </c>
      <c r="AT127" s="73" t="s">
        <v>61</v>
      </c>
      <c r="AU127" s="73" t="s">
        <v>65</v>
      </c>
      <c r="AY127" s="69" t="s">
        <v>66</v>
      </c>
      <c r="BK127" s="74">
        <f>BK128</f>
        <v>125018.15999999997</v>
      </c>
    </row>
    <row r="128" spans="1:65" s="67" customFormat="1" ht="22.8" customHeight="1">
      <c r="B128" s="68"/>
      <c r="D128" s="69" t="s">
        <v>61</v>
      </c>
      <c r="E128" s="75" t="s">
        <v>90</v>
      </c>
      <c r="F128" s="75" t="s">
        <v>91</v>
      </c>
      <c r="J128" s="76">
        <f>BK128</f>
        <v>125018.15999999997</v>
      </c>
      <c r="L128" s="68"/>
      <c r="M128" s="72"/>
      <c r="N128" s="191"/>
      <c r="O128" s="185"/>
      <c r="P128" s="186">
        <f>SUM(P129:P135)</f>
        <v>224.13362999999995</v>
      </c>
      <c r="Q128" s="185"/>
      <c r="R128" s="186">
        <f>SUM(R129:R135)</f>
        <v>0</v>
      </c>
      <c r="S128" s="185"/>
      <c r="T128" s="184">
        <f>SUM(T129:T135)</f>
        <v>0</v>
      </c>
      <c r="AR128" s="69" t="s">
        <v>64</v>
      </c>
      <c r="AT128" s="73" t="s">
        <v>61</v>
      </c>
      <c r="AU128" s="73" t="s">
        <v>64</v>
      </c>
      <c r="AY128" s="69" t="s">
        <v>66</v>
      </c>
      <c r="BK128" s="74">
        <f>SUM(BK129:BK135)</f>
        <v>125018.15999999997</v>
      </c>
    </row>
    <row r="129" spans="1:65" s="12" customFormat="1" ht="44.25" customHeight="1">
      <c r="A129" s="145"/>
      <c r="B129" s="77"/>
      <c r="C129" s="78" t="s">
        <v>118</v>
      </c>
      <c r="D129" s="78" t="s">
        <v>67</v>
      </c>
      <c r="E129" s="79" t="s">
        <v>121</v>
      </c>
      <c r="F129" s="80" t="s">
        <v>120</v>
      </c>
      <c r="G129" s="81" t="s">
        <v>94</v>
      </c>
      <c r="H129" s="82">
        <v>74.462999999999994</v>
      </c>
      <c r="I129" s="83">
        <v>670.14</v>
      </c>
      <c r="J129" s="83">
        <f>ROUND(I129*H129,2)</f>
        <v>49900.63</v>
      </c>
      <c r="K129" s="140"/>
      <c r="L129" s="10"/>
      <c r="M129" s="113" t="s">
        <v>8</v>
      </c>
      <c r="N129" s="192" t="s">
        <v>25</v>
      </c>
      <c r="O129" s="183">
        <v>3.01</v>
      </c>
      <c r="P129" s="183">
        <f>O129*H129</f>
        <v>224.13362999999995</v>
      </c>
      <c r="Q129" s="183">
        <v>0</v>
      </c>
      <c r="R129" s="183">
        <f>Q129*H129</f>
        <v>0</v>
      </c>
      <c r="S129" s="183">
        <v>0</v>
      </c>
      <c r="T129" s="182">
        <f>S129*H129</f>
        <v>0</v>
      </c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  <c r="AE129" s="145"/>
      <c r="AR129" s="84" t="s">
        <v>68</v>
      </c>
      <c r="AT129" s="84" t="s">
        <v>67</v>
      </c>
      <c r="AU129" s="84" t="s">
        <v>1</v>
      </c>
      <c r="AY129" s="2" t="s">
        <v>66</v>
      </c>
      <c r="BE129" s="85">
        <f>IF(N129="základní",J129,0)</f>
        <v>49900.63</v>
      </c>
      <c r="BF129" s="85">
        <f>IF(N129="snížená",J129,0)</f>
        <v>0</v>
      </c>
      <c r="BG129" s="85">
        <f>IF(N129="zákl. přenesená",J129,0)</f>
        <v>0</v>
      </c>
      <c r="BH129" s="85">
        <f>IF(N129="sníž. přenesená",J129,0)</f>
        <v>0</v>
      </c>
      <c r="BI129" s="85">
        <f>IF(N129="nulová",J129,0)</f>
        <v>0</v>
      </c>
      <c r="BJ129" s="2" t="s">
        <v>64</v>
      </c>
      <c r="BK129" s="85">
        <f>ROUND(I129*H129,2)</f>
        <v>49900.63</v>
      </c>
      <c r="BL129" s="2" t="s">
        <v>68</v>
      </c>
      <c r="BM129" s="84" t="s">
        <v>119</v>
      </c>
    </row>
    <row r="130" spans="1:65" s="12" customFormat="1" ht="33" customHeight="1">
      <c r="A130" s="145"/>
      <c r="B130" s="77"/>
      <c r="C130" s="78" t="s">
        <v>87</v>
      </c>
      <c r="D130" s="78" t="s">
        <v>67</v>
      </c>
      <c r="E130" s="79" t="s">
        <v>92</v>
      </c>
      <c r="F130" s="80" t="s">
        <v>93</v>
      </c>
      <c r="G130" s="81" t="s">
        <v>94</v>
      </c>
      <c r="H130" s="82">
        <v>74.462999999999994</v>
      </c>
      <c r="I130" s="83">
        <v>228.79</v>
      </c>
      <c r="J130" s="83">
        <f>ROUND(I130*H130,2)</f>
        <v>17036.39</v>
      </c>
      <c r="K130" s="140"/>
      <c r="L130" s="10"/>
      <c r="M130" s="113" t="s">
        <v>8</v>
      </c>
      <c r="N130" s="192" t="s">
        <v>25</v>
      </c>
      <c r="O130" s="183">
        <v>0</v>
      </c>
      <c r="P130" s="183">
        <f>O130*H130</f>
        <v>0</v>
      </c>
      <c r="Q130" s="183">
        <v>0</v>
      </c>
      <c r="R130" s="183">
        <f>Q130*H130</f>
        <v>0</v>
      </c>
      <c r="S130" s="183">
        <v>0</v>
      </c>
      <c r="T130" s="182">
        <f>S130*H130</f>
        <v>0</v>
      </c>
      <c r="U130" s="145"/>
      <c r="V130" s="145"/>
      <c r="W130" s="145"/>
      <c r="X130" s="145"/>
      <c r="Y130" s="145"/>
      <c r="Z130" s="145"/>
      <c r="AA130" s="145"/>
      <c r="AB130" s="145"/>
      <c r="AC130" s="145"/>
      <c r="AD130" s="145"/>
      <c r="AE130" s="145"/>
      <c r="AR130" s="84" t="s">
        <v>68</v>
      </c>
      <c r="AT130" s="84" t="s">
        <v>67</v>
      </c>
      <c r="AU130" s="84" t="s">
        <v>1</v>
      </c>
      <c r="AY130" s="2" t="s">
        <v>66</v>
      </c>
      <c r="BE130" s="85">
        <f>IF(N130="základní",J130,0)</f>
        <v>17036.39</v>
      </c>
      <c r="BF130" s="85">
        <f>IF(N130="snížená",J130,0)</f>
        <v>0</v>
      </c>
      <c r="BG130" s="85">
        <f>IF(N130="zákl. přenesená",J130,0)</f>
        <v>0</v>
      </c>
      <c r="BH130" s="85">
        <f>IF(N130="sníž. přenesená",J130,0)</f>
        <v>0</v>
      </c>
      <c r="BI130" s="85">
        <f>IF(N130="nulová",J130,0)</f>
        <v>0</v>
      </c>
      <c r="BJ130" s="2" t="s">
        <v>64</v>
      </c>
      <c r="BK130" s="85">
        <f>ROUND(I130*H130,2)</f>
        <v>17036.39</v>
      </c>
      <c r="BL130" s="2" t="s">
        <v>68</v>
      </c>
      <c r="BM130" s="84" t="s">
        <v>118</v>
      </c>
    </row>
    <row r="131" spans="1:65" s="12" customFormat="1" ht="44.25" customHeight="1">
      <c r="A131" s="145"/>
      <c r="B131" s="77"/>
      <c r="C131" s="78" t="s">
        <v>68</v>
      </c>
      <c r="D131" s="78" t="s">
        <v>67</v>
      </c>
      <c r="E131" s="79" t="s">
        <v>95</v>
      </c>
      <c r="F131" s="80" t="s">
        <v>96</v>
      </c>
      <c r="G131" s="81" t="s">
        <v>94</v>
      </c>
      <c r="H131" s="82">
        <v>744.63</v>
      </c>
      <c r="I131" s="83">
        <v>8</v>
      </c>
      <c r="J131" s="83">
        <f>ROUND(I131*H131,2)</f>
        <v>5957.04</v>
      </c>
      <c r="K131" s="140"/>
      <c r="L131" s="10"/>
      <c r="M131" s="113" t="s">
        <v>8</v>
      </c>
      <c r="N131" s="192" t="s">
        <v>25</v>
      </c>
      <c r="O131" s="183">
        <v>0</v>
      </c>
      <c r="P131" s="183">
        <f>O131*H131</f>
        <v>0</v>
      </c>
      <c r="Q131" s="183">
        <v>0</v>
      </c>
      <c r="R131" s="183">
        <f>Q131*H131</f>
        <v>0</v>
      </c>
      <c r="S131" s="183">
        <v>0</v>
      </c>
      <c r="T131" s="182">
        <f>S131*H131</f>
        <v>0</v>
      </c>
      <c r="U131" s="145"/>
      <c r="V131" s="145"/>
      <c r="W131" s="145"/>
      <c r="X131" s="145"/>
      <c r="Y131" s="145"/>
      <c r="Z131" s="145"/>
      <c r="AA131" s="145"/>
      <c r="AB131" s="145"/>
      <c r="AC131" s="145"/>
      <c r="AD131" s="145"/>
      <c r="AE131" s="145"/>
      <c r="AR131" s="84" t="s">
        <v>68</v>
      </c>
      <c r="AT131" s="84" t="s">
        <v>67</v>
      </c>
      <c r="AU131" s="84" t="s">
        <v>1</v>
      </c>
      <c r="AY131" s="2" t="s">
        <v>66</v>
      </c>
      <c r="BE131" s="85">
        <f>IF(N131="základní",J131,0)</f>
        <v>5957.04</v>
      </c>
      <c r="BF131" s="85">
        <f>IF(N131="snížená",J131,0)</f>
        <v>0</v>
      </c>
      <c r="BG131" s="85">
        <f>IF(N131="zákl. přenesená",J131,0)</f>
        <v>0</v>
      </c>
      <c r="BH131" s="85">
        <f>IF(N131="sníž. přenesená",J131,0)</f>
        <v>0</v>
      </c>
      <c r="BI131" s="85">
        <f>IF(N131="nulová",J131,0)</f>
        <v>0</v>
      </c>
      <c r="BJ131" s="2" t="s">
        <v>64</v>
      </c>
      <c r="BK131" s="85">
        <f>ROUND(I131*H131,2)</f>
        <v>5957.04</v>
      </c>
      <c r="BL131" s="2" t="s">
        <v>68</v>
      </c>
      <c r="BM131" s="84" t="s">
        <v>117</v>
      </c>
    </row>
    <row r="132" spans="1:65" s="12" customFormat="1" ht="28.8">
      <c r="A132" s="145"/>
      <c r="B132" s="10"/>
      <c r="C132" s="145"/>
      <c r="D132" s="123" t="s">
        <v>89</v>
      </c>
      <c r="E132" s="145"/>
      <c r="F132" s="134" t="s">
        <v>116</v>
      </c>
      <c r="G132" s="145"/>
      <c r="H132" s="145"/>
      <c r="I132" s="145"/>
      <c r="J132" s="145"/>
      <c r="K132" s="145"/>
      <c r="L132" s="10"/>
      <c r="M132" s="135"/>
      <c r="N132" s="193"/>
      <c r="O132" s="101"/>
      <c r="P132" s="101"/>
      <c r="Q132" s="101"/>
      <c r="R132" s="101"/>
      <c r="S132" s="101"/>
      <c r="T132" s="181"/>
      <c r="U132" s="145"/>
      <c r="V132" s="145"/>
      <c r="W132" s="145"/>
      <c r="X132" s="145"/>
      <c r="Y132" s="145"/>
      <c r="Z132" s="145"/>
      <c r="AA132" s="145"/>
      <c r="AB132" s="145"/>
      <c r="AC132" s="145"/>
      <c r="AD132" s="145"/>
      <c r="AE132" s="145"/>
      <c r="AT132" s="2" t="s">
        <v>89</v>
      </c>
      <c r="AU132" s="2" t="s">
        <v>1</v>
      </c>
    </row>
    <row r="133" spans="1:65" s="121" customFormat="1">
      <c r="B133" s="122"/>
      <c r="D133" s="123" t="s">
        <v>84</v>
      </c>
      <c r="E133" s="124" t="s">
        <v>8</v>
      </c>
      <c r="F133" s="125" t="s">
        <v>115</v>
      </c>
      <c r="H133" s="126">
        <v>744.63</v>
      </c>
      <c r="L133" s="122"/>
      <c r="M133" s="127"/>
      <c r="N133" s="193"/>
      <c r="O133" s="180"/>
      <c r="P133" s="180"/>
      <c r="Q133" s="180"/>
      <c r="R133" s="180"/>
      <c r="S133" s="180"/>
      <c r="T133" s="179"/>
      <c r="AT133" s="124" t="s">
        <v>84</v>
      </c>
      <c r="AU133" s="124" t="s">
        <v>1</v>
      </c>
      <c r="AV133" s="121" t="s">
        <v>1</v>
      </c>
      <c r="AW133" s="121" t="s">
        <v>85</v>
      </c>
      <c r="AX133" s="121" t="s">
        <v>65</v>
      </c>
      <c r="AY133" s="124" t="s">
        <v>66</v>
      </c>
    </row>
    <row r="134" spans="1:65" s="128" customFormat="1">
      <c r="B134" s="129"/>
      <c r="D134" s="123" t="s">
        <v>84</v>
      </c>
      <c r="E134" s="130" t="s">
        <v>8</v>
      </c>
      <c r="F134" s="131" t="s">
        <v>86</v>
      </c>
      <c r="H134" s="132">
        <v>744.63</v>
      </c>
      <c r="L134" s="129"/>
      <c r="M134" s="133"/>
      <c r="N134" s="193"/>
      <c r="O134" s="178"/>
      <c r="P134" s="178"/>
      <c r="Q134" s="178"/>
      <c r="R134" s="178"/>
      <c r="S134" s="178"/>
      <c r="T134" s="177"/>
      <c r="AT134" s="130" t="s">
        <v>84</v>
      </c>
      <c r="AU134" s="130" t="s">
        <v>1</v>
      </c>
      <c r="AV134" s="128" t="s">
        <v>68</v>
      </c>
      <c r="AW134" s="128" t="s">
        <v>85</v>
      </c>
      <c r="AX134" s="128" t="s">
        <v>64</v>
      </c>
      <c r="AY134" s="130" t="s">
        <v>66</v>
      </c>
    </row>
    <row r="135" spans="1:65" s="12" customFormat="1" ht="44.25" customHeight="1">
      <c r="A135" s="145"/>
      <c r="B135" s="77"/>
      <c r="C135" s="78" t="s">
        <v>88</v>
      </c>
      <c r="D135" s="78" t="s">
        <v>67</v>
      </c>
      <c r="E135" s="79" t="s">
        <v>110</v>
      </c>
      <c r="F135" s="80" t="s">
        <v>111</v>
      </c>
      <c r="G135" s="81" t="s">
        <v>94</v>
      </c>
      <c r="H135" s="82">
        <v>74.462999999999994</v>
      </c>
      <c r="I135" s="83">
        <v>700</v>
      </c>
      <c r="J135" s="83">
        <f>ROUND(I135*H135,2)</f>
        <v>52124.1</v>
      </c>
      <c r="K135" s="140"/>
      <c r="L135" s="10"/>
      <c r="M135" s="114" t="s">
        <v>8</v>
      </c>
      <c r="N135" s="192" t="s">
        <v>25</v>
      </c>
      <c r="O135" s="176">
        <v>0</v>
      </c>
      <c r="P135" s="176">
        <f>O135*H135</f>
        <v>0</v>
      </c>
      <c r="Q135" s="176">
        <v>0</v>
      </c>
      <c r="R135" s="176">
        <f>Q135*H135</f>
        <v>0</v>
      </c>
      <c r="S135" s="176">
        <v>0</v>
      </c>
      <c r="T135" s="175">
        <f>S135*H135</f>
        <v>0</v>
      </c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R135" s="84" t="s">
        <v>68</v>
      </c>
      <c r="AT135" s="84" t="s">
        <v>67</v>
      </c>
      <c r="AU135" s="84" t="s">
        <v>1</v>
      </c>
      <c r="AY135" s="2" t="s">
        <v>66</v>
      </c>
      <c r="BE135" s="85">
        <f>IF(N135="základní",J135,0)</f>
        <v>52124.1</v>
      </c>
      <c r="BF135" s="85">
        <f>IF(N135="snížená",J135,0)</f>
        <v>0</v>
      </c>
      <c r="BG135" s="85">
        <f>IF(N135="zákl. přenesená",J135,0)</f>
        <v>0</v>
      </c>
      <c r="BH135" s="85">
        <f>IF(N135="sníž. přenesená",J135,0)</f>
        <v>0</v>
      </c>
      <c r="BI135" s="85">
        <f>IF(N135="nulová",J135,0)</f>
        <v>0</v>
      </c>
      <c r="BJ135" s="2" t="s">
        <v>64</v>
      </c>
      <c r="BK135" s="85">
        <f>ROUND(I135*H135,2)</f>
        <v>52124.1</v>
      </c>
      <c r="BL135" s="2" t="s">
        <v>68</v>
      </c>
      <c r="BM135" s="84" t="s">
        <v>114</v>
      </c>
    </row>
    <row r="136" spans="1:65" s="12" customFormat="1" ht="6.9" customHeight="1">
      <c r="A136" s="145"/>
      <c r="B136" s="38"/>
      <c r="C136" s="39"/>
      <c r="D136" s="39"/>
      <c r="E136" s="39"/>
      <c r="F136" s="39"/>
      <c r="G136" s="39"/>
      <c r="H136" s="39"/>
      <c r="I136" s="39"/>
      <c r="J136" s="39"/>
      <c r="K136" s="39"/>
      <c r="L136" s="10"/>
      <c r="M136" s="145"/>
      <c r="N136" s="193"/>
      <c r="O136" s="145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  <c r="AE136" s="145"/>
    </row>
    <row r="137" spans="1:65">
      <c r="N137" s="195"/>
    </row>
    <row r="138" spans="1:65">
      <c r="N138" s="195"/>
    </row>
    <row r="139" spans="1:65">
      <c r="N139" s="195"/>
    </row>
    <row r="140" spans="1:65">
      <c r="N140" s="195"/>
    </row>
    <row r="141" spans="1:65">
      <c r="N141" s="195"/>
    </row>
    <row r="142" spans="1:65">
      <c r="N142" s="195"/>
    </row>
    <row r="143" spans="1:65">
      <c r="N143" s="195"/>
    </row>
    <row r="144" spans="1:65">
      <c r="N144" s="195"/>
    </row>
    <row r="145" spans="14:14">
      <c r="N145" s="195"/>
    </row>
  </sheetData>
  <autoFilter ref="C118:K135"/>
  <mergeCells count="8">
    <mergeCell ref="E109:H109"/>
    <mergeCell ref="E111:H111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Rekapitulace stavby</vt:lpstr>
      <vt:lpstr>ZL 09 - Bourací práce stř...</vt:lpstr>
      <vt:lpstr>'ZL 09 - Bourací práce stř...'!Názvy_tisku</vt:lpstr>
      <vt:lpstr>'ZL 09 - Bourací práce stř...'!Oblast_tisku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2021-04-29T11:42:19Z</cp:lastPrinted>
  <dcterms:created xsi:type="dcterms:W3CDTF">2021-04-14T10:55:15Z</dcterms:created>
  <dcterms:modified xsi:type="dcterms:W3CDTF">2021-10-04T06:51:07Z</dcterms:modified>
</cp:coreProperties>
</file>