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16" activeTab="1"/>
  </bookViews>
  <sheets>
    <sheet name="Rekapitulace stavby" sheetId="2" r:id="rId1"/>
    <sheet name="ZL 05 - přesuny suti" sheetId="4" r:id="rId2"/>
  </sheets>
  <externalReferences>
    <externalReference r:id="rId3"/>
  </externalReferences>
  <definedNames>
    <definedName name="_xlnm._FilterDatabase" localSheetId="1" hidden="1">'ZL 05 - přesuny suti'!$C$117:$K$121</definedName>
    <definedName name="_xlnm.Print_Titles" localSheetId="0">'Rekapitulace stavby'!#REF!</definedName>
    <definedName name="_xlnm.Print_Titles" localSheetId="1">'ZL 05 - přesuny suti'!$117:$117</definedName>
    <definedName name="_xlnm.Print_Area" localSheetId="0">'Rekapitulace stavby'!$D$10:$AO$76,'Rekapitulace stavby'!#REF!</definedName>
    <definedName name="_xlnm.Print_Area" localSheetId="1">'ZL 05 - přesuny suti'!$C$105:$J$121</definedName>
  </definedNames>
  <calcPr calcId="124519"/>
</workbook>
</file>

<file path=xl/calcChain.xml><?xml version="1.0" encoding="utf-8"?>
<calcChain xmlns="http://schemas.openxmlformats.org/spreadsheetml/2006/main">
  <c r="K24" i="2"/>
  <c r="R31"/>
  <c r="E7" i="4"/>
  <c r="E85" s="1"/>
  <c r="J12"/>
  <c r="J35"/>
  <c r="J36"/>
  <c r="J37"/>
  <c r="E87"/>
  <c r="F89"/>
  <c r="J89"/>
  <c r="F91"/>
  <c r="J91"/>
  <c r="F92"/>
  <c r="J92"/>
  <c r="E110"/>
  <c r="F112"/>
  <c r="F114"/>
  <c r="J114"/>
  <c r="F115"/>
  <c r="J115"/>
  <c r="R120"/>
  <c r="R119" s="1"/>
  <c r="R118" s="1"/>
  <c r="J121"/>
  <c r="P121"/>
  <c r="P120" s="1"/>
  <c r="P119" s="1"/>
  <c r="P118" s="1"/>
  <c r="R121"/>
  <c r="T121"/>
  <c r="T120" s="1"/>
  <c r="T119" s="1"/>
  <c r="T118" s="1"/>
  <c r="BE121"/>
  <c r="F33" s="1"/>
  <c r="BF121"/>
  <c r="J34" s="1"/>
  <c r="BG121"/>
  <c r="F35" s="1"/>
  <c r="BH121"/>
  <c r="F36" s="1"/>
  <c r="BI121"/>
  <c r="F37" s="1"/>
  <c r="BK121"/>
  <c r="BK120" s="1"/>
  <c r="J120" l="1"/>
  <c r="J98" s="1"/>
  <c r="BK119"/>
  <c r="J33"/>
  <c r="F34"/>
  <c r="J119" l="1"/>
  <c r="J97" s="1"/>
  <c r="BK118"/>
  <c r="J118" s="1"/>
  <c r="J30" l="1"/>
  <c r="J39" s="1"/>
  <c r="J96"/>
  <c r="W41" i="2" l="1"/>
  <c r="W40"/>
  <c r="W39"/>
  <c r="W38"/>
  <c r="AK38" s="1"/>
  <c r="AK34" l="1"/>
  <c r="W37" s="1"/>
  <c r="AK37" l="1"/>
  <c r="AK43" s="1"/>
</calcChain>
</file>

<file path=xl/sharedStrings.xml><?xml version="1.0" encoding="utf-8"?>
<sst xmlns="http://schemas.openxmlformats.org/spreadsheetml/2006/main" count="200" uniqueCount="96">
  <si>
    <t>&gt;&gt;  skryté sloupce  &lt;&lt;</t>
  </si>
  <si>
    <t>2</t>
  </si>
  <si>
    <t>KRYCÍ LIST SOUPISU PRACÍ</t>
  </si>
  <si>
    <t>v ---  níže se nacházejí doplnkové a pomocné údaje k sestavám  --- v</t>
  </si>
  <si>
    <t>False</t>
  </si>
  <si>
    <t>Stavba:</t>
  </si>
  <si>
    <t>Objekt:</t>
  </si>
  <si>
    <t>ZL 05 - přesuny suti</t>
  </si>
  <si>
    <t>KSO:</t>
  </si>
  <si>
    <t/>
  </si>
  <si>
    <t>CC-CZ:</t>
  </si>
  <si>
    <t>Místo:</t>
  </si>
  <si>
    <t xml:space="preserve"> </t>
  </si>
  <si>
    <t>Datum:</t>
  </si>
  <si>
    <t>Zadavatel:</t>
  </si>
  <si>
    <t>IČ:</t>
  </si>
  <si>
    <t>DIČ:</t>
  </si>
  <si>
    <t>Zhotovitel:</t>
  </si>
  <si>
    <t>Projektant:</t>
  </si>
  <si>
    <t>Zpracovatel:</t>
  </si>
  <si>
    <t>Poznámka:</t>
  </si>
  <si>
    <t>Cena bez DPH</t>
  </si>
  <si>
    <t>Základ daně</t>
  </si>
  <si>
    <t>Sazba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</si>
  <si>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</si>
  <si>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</si>
  <si>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</si>
  <si>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</si>
  <si>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</si>
  <si>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</si>
  <si>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</si>
  <si>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</si>
  <si>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</si>
  <si>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</si>
  <si>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</si>
  <si>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</si>
  <si>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</si>
  <si>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</si>
  <si>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</si>
  <si>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</si>
  <si>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ČLENĚNÍ SOUPISU PRACÍ</t>
  </si>
  <si>
    <t>Kód dílu - Popis</t>
  </si>
  <si>
    <t>Cena celkem [CZK]</t>
  </si>
  <si>
    <t>Náklady ze soupisu prací</t>
  </si>
  <si>
    <t>-1</t>
  </si>
  <si>
    <t xml:space="preserve">HSV - Práce a dodávky HSV  </t>
  </si>
  <si>
    <t xml:space="preserve">    997 - Přesun sutě</t>
  </si>
  <si>
    <t>SOUPIS PRACÍ</t>
  </si>
  <si>
    <t>PČ</t>
  </si>
  <si>
    <t>Typ</t>
  </si>
  <si>
    <t>Kód</t>
  </si>
  <si>
    <t>Popis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</si>
  <si>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</si>
  <si>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</si>
  <si>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</si>
  <si>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</si>
  <si>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</si>
  <si>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</si>
  <si>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</si>
  <si>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</si>
  <si>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</si>
  <si>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</si>
  <si>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</si>
  <si>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D</t>
  </si>
  <si>
    <t>HSV</t>
  </si>
  <si>
    <t xml:space="preserve">Práce a dodávky HSV  </t>
  </si>
  <si>
    <t>1</t>
  </si>
  <si>
    <t>0</t>
  </si>
  <si>
    <t>ROZPOCET</t>
  </si>
  <si>
    <t>997</t>
  </si>
  <si>
    <t>Přesun sutě</t>
  </si>
  <si>
    <t>K</t>
  </si>
  <si>
    <t>t</t>
  </si>
  <si>
    <t>4</t>
  </si>
  <si>
    <t xml:space="preserve">Ocenění prací a dodávek </t>
  </si>
  <si>
    <t>Kód:</t>
  </si>
  <si>
    <t>Nástavba jednoho a rekonstrukce dvou podlaží polikliniky Kbely</t>
  </si>
  <si>
    <t>Železnorudská Praha 9 Kbely</t>
  </si>
  <si>
    <t>Městská část Praha 9 - Kbely</t>
  </si>
  <si>
    <t>IČ:  70856508</t>
  </si>
  <si>
    <t>ACG - Real s.r.o., Velehradská 1735/28, 130 00 Praha 3, Vinohrady</t>
  </si>
  <si>
    <t>IČ: 27094359</t>
  </si>
  <si>
    <t>Popis prací :</t>
  </si>
  <si>
    <t xml:space="preserve">Z toho přípočtová částka </t>
  </si>
  <si>
    <t xml:space="preserve">Z toho odpočtová  částka </t>
  </si>
  <si>
    <t>ZL 05</t>
  </si>
  <si>
    <t xml:space="preserve">V rámci smluvního položkového výkazu výměr  - chybí  zadání a ocenění veškeré svislé a vodorovné dopravy stavební suti stavby - které je v rámci bouracích prací ze strany zhotovitele prováděny za použití ruční mechanizace a stavebního výtahu.   </t>
  </si>
  <si>
    <t>-1833017751</t>
  </si>
  <si>
    <t>Vnitrostaveništní doprava suti a vybouraných hmot  vodorovně do 50 m svisle s omezením mechanizace pro budovy a haly výšky přes 6 do 9 m</t>
  </si>
  <si>
    <t>997013152</t>
  </si>
  <si>
    <t>ACG Real s.r.o.</t>
  </si>
  <si>
    <t>ing. Slavíček</t>
  </si>
  <si>
    <t>ACG Real s.r.o</t>
  </si>
  <si>
    <t>Železnorudská - Praha 9</t>
  </si>
  <si>
    <t>{3c766478-3879-4dd1-9bea-ef91c01827ae}</t>
  </si>
  <si>
    <t>ZL 05 - Přesuny suti</t>
  </si>
</sst>
</file>

<file path=xl/styles.xml><?xml version="1.0" encoding="utf-8"?>
<styleSheet xmlns="http://schemas.openxmlformats.org/spreadsheetml/2006/main">
  <numFmts count="4">
    <numFmt numFmtId="164" formatCode="dd\.mm\.yyyy"/>
    <numFmt numFmtId="165" formatCode="#,##0.00%"/>
    <numFmt numFmtId="166" formatCode="#,##0.00000"/>
    <numFmt numFmtId="167" formatCode="#,##0.000"/>
  </numFmts>
  <fonts count="33">
    <font>
      <sz val="8"/>
      <name val="Arial CE"/>
      <family val="2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b/>
      <sz val="8"/>
      <name val="Arial CE"/>
    </font>
    <font>
      <sz val="8"/>
      <color rgb="FF003366"/>
      <name val="Arial CE"/>
    </font>
    <font>
      <sz val="8"/>
      <color rgb="FFFFFFFF"/>
      <name val="Arial CE"/>
    </font>
    <font>
      <b/>
      <u/>
      <sz val="14"/>
      <name val="Arial CE"/>
    </font>
    <font>
      <u/>
      <sz val="8"/>
      <name val="Arial CE"/>
    </font>
    <font>
      <sz val="12"/>
      <name val="Arial CE"/>
    </font>
    <font>
      <sz val="11"/>
      <name val="Arial CE"/>
    </font>
    <font>
      <sz val="12"/>
      <name val="Arial CE"/>
      <family val="2"/>
    </font>
    <font>
      <sz val="10"/>
      <name val="Arial CE"/>
      <family val="2"/>
    </font>
    <font>
      <sz val="10"/>
      <name val="Arial CE"/>
      <charset val="238"/>
    </font>
    <font>
      <sz val="11"/>
      <name val="Arial CE"/>
      <charset val="238"/>
    </font>
    <font>
      <sz val="12"/>
      <name val="Arial CE"/>
      <charset val="238"/>
    </font>
    <font>
      <b/>
      <sz val="10"/>
      <color rgb="FF969696"/>
      <name val="Arial CE"/>
    </font>
    <font>
      <u/>
      <sz val="11"/>
      <color theme="10"/>
      <name val="Calibri"/>
      <family val="2"/>
      <charset val="238"/>
      <scheme val="minor"/>
    </font>
    <font>
      <sz val="8"/>
      <color theme="0"/>
      <name val="Arial CE"/>
      <family val="2"/>
    </font>
    <font>
      <sz val="9"/>
      <color theme="0"/>
      <name val="Arial CE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  <fill>
      <patternFill patternType="solid">
        <fgColor rgb="FFBEBEBE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55">
    <xf numFmtId="0" fontId="0" fillId="0" borderId="0" xfId="0"/>
    <xf numFmtId="0" fontId="0" fillId="0" borderId="0" xfId="0" applyProtection="1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10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vertical="center"/>
    </xf>
    <xf numFmtId="0" fontId="10" fillId="3" borderId="6" xfId="0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center" vertical="center"/>
    </xf>
    <xf numFmtId="4" fontId="10" fillId="3" borderId="6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vertical="center"/>
    </xf>
    <xf numFmtId="4" fontId="14" fillId="0" borderId="12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vertical="center"/>
    </xf>
    <xf numFmtId="4" fontId="15" fillId="0" borderId="12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/>
    <xf numFmtId="0" fontId="0" fillId="0" borderId="16" xfId="0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8" fillId="0" borderId="0" xfId="0" applyFont="1" applyAlignment="1"/>
    <xf numFmtId="0" fontId="18" fillId="0" borderId="3" xfId="0" applyFont="1" applyBorder="1" applyAlignment="1"/>
    <xf numFmtId="0" fontId="1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4" fontId="14" fillId="0" borderId="0" xfId="0" applyNumberFormat="1" applyFont="1" applyAlignment="1"/>
    <xf numFmtId="0" fontId="18" fillId="0" borderId="17" xfId="0" applyFont="1" applyBorder="1" applyAlignment="1"/>
    <xf numFmtId="0" fontId="18" fillId="0" borderId="0" xfId="0" applyFont="1" applyAlignment="1">
      <alignment horizontal="center"/>
    </xf>
    <xf numFmtId="4" fontId="18" fillId="0" borderId="0" xfId="0" applyNumberFormat="1" applyFont="1" applyAlignment="1">
      <alignment vertical="center"/>
    </xf>
    <xf numFmtId="0" fontId="15" fillId="0" borderId="0" xfId="0" applyFont="1" applyAlignment="1">
      <alignment horizontal="left"/>
    </xf>
    <xf numFmtId="4" fontId="15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49" fontId="12" fillId="0" borderId="18" xfId="0" applyNumberFormat="1" applyFont="1" applyBorder="1" applyAlignment="1" applyProtection="1">
      <alignment horizontal="left" vertical="center" wrapText="1"/>
      <protection locked="0"/>
    </xf>
    <xf numFmtId="0" fontId="12" fillId="0" borderId="18" xfId="0" applyFont="1" applyBorder="1" applyAlignment="1" applyProtection="1">
      <alignment horizontal="left" vertical="center" wrapText="1"/>
      <protection locked="0"/>
    </xf>
    <xf numFmtId="0" fontId="12" fillId="0" borderId="18" xfId="0" applyFont="1" applyBorder="1" applyAlignment="1" applyProtection="1">
      <alignment horizontal="center" vertical="center" wrapText="1"/>
      <protection locked="0"/>
    </xf>
    <xf numFmtId="167" fontId="12" fillId="0" borderId="18" xfId="0" applyNumberFormat="1" applyFont="1" applyBorder="1" applyAlignment="1" applyProtection="1">
      <alignment vertical="center"/>
      <protection locked="0"/>
    </xf>
    <xf numFmtId="4" fontId="12" fillId="0" borderId="18" xfId="0" applyNumberFormat="1" applyFont="1" applyBorder="1" applyAlignment="1" applyProtection="1">
      <alignment vertical="center"/>
      <protection locked="0"/>
    </xf>
    <xf numFmtId="0" fontId="0" fillId="0" borderId="18" xfId="0" applyFont="1" applyBorder="1" applyAlignment="1" applyProtection="1">
      <alignment vertical="center"/>
      <protection locked="0"/>
    </xf>
    <xf numFmtId="0" fontId="1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Border="1"/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0" fillId="0" borderId="0" xfId="0" applyAlignment="1"/>
    <xf numFmtId="0" fontId="23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24" fillId="0" borderId="0" xfId="0" applyFont="1"/>
    <xf numFmtId="0" fontId="26" fillId="0" borderId="0" xfId="0" applyFont="1"/>
    <xf numFmtId="0" fontId="0" fillId="0" borderId="8" xfId="0" applyBorder="1"/>
    <xf numFmtId="0" fontId="0" fillId="0" borderId="0" xfId="0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4" borderId="0" xfId="0" applyFont="1" applyFill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0" fillId="4" borderId="6" xfId="0" applyFont="1" applyFill="1" applyBorder="1" applyAlignment="1">
      <alignment vertical="center"/>
    </xf>
    <xf numFmtId="0" fontId="10" fillId="4" borderId="6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25" fillId="0" borderId="0" xfId="0" applyFont="1" applyAlignment="1">
      <alignment vertical="center" wrapText="1"/>
    </xf>
    <xf numFmtId="0" fontId="0" fillId="0" borderId="9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/>
    </xf>
    <xf numFmtId="4" fontId="10" fillId="4" borderId="6" xfId="0" applyNumberFormat="1" applyFont="1" applyFill="1" applyBorder="1" applyAlignment="1">
      <alignment vertical="center"/>
    </xf>
    <xf numFmtId="4" fontId="10" fillId="4" borderId="7" xfId="0" applyNumberFormat="1" applyFont="1" applyFill="1" applyBorder="1" applyAlignment="1">
      <alignment vertical="center"/>
    </xf>
    <xf numFmtId="165" fontId="4" fillId="0" borderId="0" xfId="0" applyNumberFormat="1" applyFont="1" applyAlignment="1">
      <alignment horizontal="left" vertical="center"/>
    </xf>
    <xf numFmtId="4" fontId="29" fillId="0" borderId="0" xfId="0" applyNumberFormat="1" applyFont="1" applyAlignment="1">
      <alignment vertical="center"/>
    </xf>
    <xf numFmtId="4" fontId="7" fillId="0" borderId="9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22" fillId="0" borderId="0" xfId="0" applyFont="1"/>
    <xf numFmtId="0" fontId="27" fillId="0" borderId="0" xfId="0" applyFont="1" applyAlignment="1">
      <alignment horizontal="left" vertical="center"/>
    </xf>
    <xf numFmtId="4" fontId="28" fillId="0" borderId="20" xfId="0" applyNumberFormat="1" applyFont="1" applyBorder="1" applyAlignment="1">
      <alignment horizontal="center" vertical="center" wrapText="1"/>
    </xf>
    <xf numFmtId="4" fontId="28" fillId="0" borderId="21" xfId="0" applyNumberFormat="1" applyFont="1" applyBorder="1" applyAlignment="1">
      <alignment horizontal="center" vertical="center"/>
    </xf>
    <xf numFmtId="4" fontId="28" fillId="0" borderId="22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4" fontId="22" fillId="0" borderId="23" xfId="0" applyNumberFormat="1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16" fillId="0" borderId="19" xfId="0" applyFont="1" applyBorder="1" applyAlignment="1">
      <alignment horizontal="left" vertical="center"/>
    </xf>
    <xf numFmtId="0" fontId="31" fillId="0" borderId="0" xfId="0" applyFont="1" applyBorder="1" applyAlignment="1"/>
    <xf numFmtId="166" fontId="31" fillId="0" borderId="0" xfId="0" applyNumberFormat="1" applyFont="1" applyBorder="1" applyAlignment="1"/>
    <xf numFmtId="0" fontId="31" fillId="0" borderId="0" xfId="0" applyFont="1" applyBorder="1" applyAlignment="1">
      <alignment vertical="center"/>
    </xf>
    <xf numFmtId="0" fontId="32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166" fontId="32" fillId="0" borderId="0" xfId="0" applyNumberFormat="1" applyFont="1" applyBorder="1" applyAlignment="1">
      <alignment vertical="center"/>
    </xf>
  </cellXfs>
  <cellStyles count="2">
    <cellStyle name="Hypertextový odkaz 2" xfId="1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5443</xdr:colOff>
      <xdr:row>4</xdr:row>
      <xdr:rowOff>219076</xdr:rowOff>
    </xdr:from>
    <xdr:to>
      <xdr:col>39</xdr:col>
      <xdr:colOff>556053</xdr:colOff>
      <xdr:row>9</xdr:row>
      <xdr:rowOff>312965</xdr:rowOff>
    </xdr:to>
    <xdr:pic>
      <xdr:nvPicPr>
        <xdr:cNvPr id="2" name="Picture 1" descr="AC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70123" y="129540"/>
          <a:ext cx="1503110" cy="5110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5750" cy="285750"/>
        </a:xfrm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L%20-%20Kbely%20dodatek%201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kapitulace stavby"/>
      <sheetName val="ZL 01 - ISO nosník"/>
      <sheetName val="ZL 09 - Bourací práce stř..."/>
    </sheetNames>
    <sheetDataSet>
      <sheetData sheetId="0">
        <row r="6">
          <cell r="K6" t="str">
            <v>Kbely dodatek 1.</v>
          </cell>
        </row>
        <row r="8">
          <cell r="AN8" t="str">
            <v>24. 6. 2021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V85"/>
  <sheetViews>
    <sheetView showGridLines="0" zoomScale="85" zoomScaleNormal="85" workbookViewId="0">
      <selection activeCell="K14" sqref="K14"/>
    </sheetView>
  </sheetViews>
  <sheetFormatPr defaultColWidth="9.28515625"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4.7109375" customWidth="1"/>
    <col min="40" max="40" width="13.28515625" customWidth="1"/>
    <col min="41" max="41" width="5.1406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</cols>
  <sheetData>
    <row r="1" spans="1:74">
      <c r="A1" s="88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Z1" s="88"/>
      <c r="BA1" s="88"/>
      <c r="BB1" s="88"/>
      <c r="BT1" s="88"/>
      <c r="BU1" s="88"/>
      <c r="BV1" s="88"/>
    </row>
    <row r="2" spans="1:74" ht="17.399999999999999" hidden="1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</row>
    <row r="3" spans="1:74" ht="36.6" hidden="1" customHeight="1">
      <c r="A3" s="89"/>
      <c r="B3" s="89"/>
      <c r="C3" s="89"/>
      <c r="AN3" s="89"/>
      <c r="AO3" s="89"/>
      <c r="AP3" s="89"/>
      <c r="AQ3" s="89"/>
      <c r="AR3" s="89"/>
    </row>
    <row r="4" spans="1:74" ht="26.4" hidden="1" customHeight="1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</row>
    <row r="5" spans="1:74" ht="26.4" hidden="1" customHeight="1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</row>
    <row r="6" spans="1:74" ht="4.2" customHeight="1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</row>
    <row r="7" spans="1:74" ht="9" hidden="1" customHeight="1">
      <c r="A7" s="89"/>
      <c r="B7" s="89"/>
      <c r="C7" s="89"/>
      <c r="D7" s="8" t="s">
        <v>74</v>
      </c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</row>
    <row r="8" spans="1:74" ht="3.6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</row>
    <row r="9" spans="1:74" ht="7.95" customHeight="1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90" t="s">
        <v>3</v>
      </c>
    </row>
    <row r="10" spans="1:74" ht="26.4" customHeight="1">
      <c r="A10" s="89"/>
      <c r="B10" s="89"/>
      <c r="D10" s="91" t="s">
        <v>95</v>
      </c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R10" s="89"/>
      <c r="AS10" s="90"/>
    </row>
    <row r="11" spans="1:74" ht="23.4" customHeight="1">
      <c r="A11" s="89"/>
      <c r="B11" s="89"/>
      <c r="D11" s="92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R11" s="89"/>
    </row>
    <row r="12" spans="1:74" ht="12" customHeight="1">
      <c r="A12" s="89"/>
      <c r="B12" s="89"/>
      <c r="D12" s="94" t="s">
        <v>75</v>
      </c>
      <c r="K12" s="130" t="s">
        <v>85</v>
      </c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R12" s="89"/>
    </row>
    <row r="13" spans="1:74" ht="15.6" customHeight="1">
      <c r="A13" s="89"/>
      <c r="B13" s="89"/>
      <c r="D13" s="94"/>
      <c r="K13" s="13"/>
      <c r="AR13" s="89"/>
    </row>
    <row r="14" spans="1:74" ht="31.95" customHeight="1">
      <c r="A14" s="89"/>
      <c r="B14" s="89"/>
      <c r="D14" s="95" t="s">
        <v>5</v>
      </c>
      <c r="K14" s="96" t="s">
        <v>76</v>
      </c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R14" s="89"/>
    </row>
    <row r="15" spans="1:74" ht="12" customHeight="1">
      <c r="A15" s="89"/>
      <c r="B15" s="89"/>
      <c r="D15" s="8" t="s">
        <v>8</v>
      </c>
      <c r="K15" s="13" t="s">
        <v>9</v>
      </c>
      <c r="AK15" s="8" t="s">
        <v>10</v>
      </c>
      <c r="AN15" s="13" t="s">
        <v>9</v>
      </c>
      <c r="AR15" s="89"/>
    </row>
    <row r="16" spans="1:74" ht="12" customHeight="1">
      <c r="A16" s="89"/>
      <c r="B16" s="89"/>
      <c r="D16" s="8" t="s">
        <v>11</v>
      </c>
      <c r="K16" s="98" t="s">
        <v>77</v>
      </c>
      <c r="AK16" s="8" t="s">
        <v>13</v>
      </c>
      <c r="AN16" s="99">
        <v>44473</v>
      </c>
      <c r="AR16" s="89"/>
    </row>
    <row r="17" spans="1:44" ht="14.4" customHeight="1">
      <c r="A17" s="89"/>
      <c r="B17" s="89"/>
      <c r="AR17" s="89"/>
    </row>
    <row r="18" spans="1:44" ht="25.2" customHeight="1">
      <c r="A18" s="89"/>
      <c r="B18" s="89"/>
      <c r="D18" s="8" t="s">
        <v>14</v>
      </c>
      <c r="K18" s="98" t="s">
        <v>78</v>
      </c>
      <c r="AK18" s="8" t="s">
        <v>79</v>
      </c>
      <c r="AN18" s="13" t="s">
        <v>9</v>
      </c>
      <c r="AR18" s="89"/>
    </row>
    <row r="19" spans="1:44" ht="18.45" customHeight="1">
      <c r="A19" s="89"/>
      <c r="B19" s="89"/>
      <c r="E19" s="13" t="s">
        <v>12</v>
      </c>
      <c r="AK19" s="8"/>
      <c r="AN19" s="13" t="s">
        <v>9</v>
      </c>
      <c r="AR19" s="89"/>
    </row>
    <row r="20" spans="1:44" ht="6.9" customHeight="1">
      <c r="A20" s="89"/>
      <c r="B20" s="89"/>
      <c r="AR20" s="89"/>
    </row>
    <row r="21" spans="1:44" ht="24" customHeight="1">
      <c r="A21" s="89"/>
      <c r="B21" s="89"/>
      <c r="D21" s="8" t="s">
        <v>17</v>
      </c>
      <c r="K21" s="100" t="s">
        <v>80</v>
      </c>
      <c r="AK21" s="8" t="s">
        <v>81</v>
      </c>
      <c r="AN21" s="13" t="s">
        <v>9</v>
      </c>
      <c r="AR21" s="89"/>
    </row>
    <row r="22" spans="1:44" ht="13.2">
      <c r="A22" s="89"/>
      <c r="B22" s="89"/>
      <c r="E22" s="13" t="s">
        <v>12</v>
      </c>
      <c r="AK22" s="8"/>
      <c r="AN22" s="13" t="s">
        <v>9</v>
      </c>
      <c r="AR22" s="89"/>
    </row>
    <row r="23" spans="1:44" ht="6.9" customHeight="1">
      <c r="A23" s="89"/>
      <c r="B23" s="89"/>
      <c r="AR23" s="89"/>
    </row>
    <row r="24" spans="1:44" ht="12" customHeight="1">
      <c r="A24" s="89"/>
      <c r="B24" s="89"/>
      <c r="D24" s="8" t="s">
        <v>18</v>
      </c>
      <c r="K24" s="13" t="str">
        <f>'ZL 05 - přesuny suti'!J114</f>
        <v>ing. Slavíček</v>
      </c>
      <c r="AK24" s="8"/>
      <c r="AN24" s="13" t="s">
        <v>9</v>
      </c>
      <c r="AR24" s="89"/>
    </row>
    <row r="25" spans="1:44" ht="16.95" customHeight="1">
      <c r="A25" s="89"/>
      <c r="B25" s="89"/>
      <c r="E25" s="13"/>
      <c r="AK25" s="8"/>
      <c r="AN25" s="13" t="s">
        <v>9</v>
      </c>
      <c r="AR25" s="89"/>
    </row>
    <row r="26" spans="1:44" ht="2.4" hidden="1" customHeight="1">
      <c r="A26" s="89"/>
      <c r="B26" s="89"/>
      <c r="AR26" s="89"/>
    </row>
    <row r="27" spans="1:44" ht="18" hidden="1" customHeight="1">
      <c r="A27" s="89"/>
      <c r="B27" s="89"/>
      <c r="E27" s="13" t="s">
        <v>12</v>
      </c>
      <c r="AK27" s="8"/>
      <c r="AN27" s="13" t="s">
        <v>9</v>
      </c>
      <c r="AR27" s="89"/>
    </row>
    <row r="28" spans="1:44" ht="6.6" hidden="1" customHeight="1">
      <c r="A28" s="89"/>
      <c r="B28" s="89"/>
      <c r="AR28" s="89"/>
    </row>
    <row r="29" spans="1:44" ht="47.4" customHeight="1">
      <c r="A29" s="89"/>
      <c r="B29" s="89"/>
      <c r="D29" s="94" t="s">
        <v>82</v>
      </c>
      <c r="F29" s="12"/>
      <c r="J29" s="114"/>
      <c r="K29" s="139" t="s">
        <v>86</v>
      </c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R29" s="89"/>
    </row>
    <row r="30" spans="1:44" ht="12" customHeight="1">
      <c r="A30" s="89"/>
      <c r="B30" s="89"/>
      <c r="D30" s="8"/>
      <c r="J30" s="101"/>
      <c r="AR30" s="89"/>
    </row>
    <row r="31" spans="1:44" ht="16.5" customHeight="1">
      <c r="A31" s="89"/>
      <c r="B31" s="89"/>
      <c r="D31" s="132" t="s">
        <v>83</v>
      </c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2"/>
      <c r="R31" s="133">
        <f>'ZL 05 - přesuny suti'!J118</f>
        <v>391091.02</v>
      </c>
      <c r="S31" s="134"/>
      <c r="T31" s="134"/>
      <c r="U31" s="134"/>
      <c r="V31" s="134"/>
      <c r="W31" s="134"/>
      <c r="X31" s="134"/>
      <c r="Y31" s="134"/>
      <c r="Z31" s="135"/>
      <c r="AA31" s="9"/>
      <c r="AB31" s="9"/>
      <c r="AC31" s="136" t="s">
        <v>84</v>
      </c>
      <c r="AD31" s="136"/>
      <c r="AE31" s="136"/>
      <c r="AF31" s="136"/>
      <c r="AG31" s="136"/>
      <c r="AH31" s="136"/>
      <c r="AI31" s="137"/>
      <c r="AJ31" s="9"/>
      <c r="AK31" s="138">
        <v>0</v>
      </c>
      <c r="AL31" s="138"/>
      <c r="AM31" s="138"/>
      <c r="AN31" s="138"/>
      <c r="AR31" s="89"/>
    </row>
    <row r="32" spans="1:44" ht="39" customHeight="1">
      <c r="A32" s="89"/>
      <c r="B32" s="89"/>
      <c r="AR32" s="89"/>
    </row>
    <row r="33" spans="1:57" ht="6.9" customHeight="1">
      <c r="A33" s="89"/>
      <c r="B33" s="89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R33" s="103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9"/>
    </row>
    <row r="34" spans="1:57" s="12" customFormat="1" ht="25.95" customHeight="1">
      <c r="A34" s="103"/>
      <c r="B34" s="103"/>
      <c r="C34" s="9"/>
      <c r="D34" s="104" t="s">
        <v>21</v>
      </c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127">
        <f>R31+AK31</f>
        <v>391091.02</v>
      </c>
      <c r="AL34" s="128"/>
      <c r="AM34" s="128"/>
      <c r="AN34" s="128"/>
      <c r="AO34" s="128"/>
      <c r="AP34" s="9"/>
      <c r="AQ34" s="9"/>
      <c r="AR34" s="103"/>
      <c r="BE34" s="9"/>
    </row>
    <row r="35" spans="1:57" s="12" customFormat="1" ht="6.9" customHeight="1">
      <c r="A35" s="103"/>
      <c r="B35" s="103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103"/>
      <c r="BE35" s="9"/>
    </row>
    <row r="36" spans="1:57" s="12" customFormat="1" ht="13.2">
      <c r="A36" s="103"/>
      <c r="B36" s="103"/>
      <c r="C36" s="9"/>
      <c r="D36" s="9"/>
      <c r="E36" s="9"/>
      <c r="F36" s="9"/>
      <c r="G36" s="9"/>
      <c r="H36" s="9"/>
      <c r="I36" s="9"/>
      <c r="J36" s="9"/>
      <c r="K36" s="9"/>
      <c r="L36" s="129" t="s">
        <v>23</v>
      </c>
      <c r="M36" s="129"/>
      <c r="N36" s="129"/>
      <c r="O36" s="129"/>
      <c r="P36" s="129"/>
      <c r="Q36" s="9"/>
      <c r="R36" s="9"/>
      <c r="S36" s="9"/>
      <c r="T36" s="9"/>
      <c r="U36" s="9"/>
      <c r="V36" s="9"/>
      <c r="W36" s="129" t="s">
        <v>22</v>
      </c>
      <c r="X36" s="129"/>
      <c r="Y36" s="129"/>
      <c r="Z36" s="129"/>
      <c r="AA36" s="129"/>
      <c r="AB36" s="129"/>
      <c r="AC36" s="129"/>
      <c r="AD36" s="129"/>
      <c r="AE36" s="129"/>
      <c r="AF36" s="9"/>
      <c r="AG36" s="9"/>
      <c r="AH36" s="9"/>
      <c r="AI36" s="9"/>
      <c r="AJ36" s="9"/>
      <c r="AK36" s="129" t="s">
        <v>24</v>
      </c>
      <c r="AL36" s="129"/>
      <c r="AM36" s="129"/>
      <c r="AN36" s="129"/>
      <c r="AO36" s="129"/>
      <c r="AP36" s="9"/>
      <c r="AQ36" s="9"/>
      <c r="AR36" s="105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</row>
    <row r="37" spans="1:57" s="106" customFormat="1" ht="14.4" customHeight="1">
      <c r="A37" s="105"/>
      <c r="B37" s="105"/>
      <c r="D37" s="8" t="s">
        <v>25</v>
      </c>
      <c r="F37" s="8" t="s">
        <v>26</v>
      </c>
      <c r="L37" s="125">
        <v>0.21</v>
      </c>
      <c r="M37" s="125"/>
      <c r="N37" s="125"/>
      <c r="O37" s="125"/>
      <c r="P37" s="125"/>
      <c r="W37" s="126">
        <f>AK34</f>
        <v>391091.02</v>
      </c>
      <c r="X37" s="126"/>
      <c r="Y37" s="126"/>
      <c r="Z37" s="126"/>
      <c r="AA37" s="126"/>
      <c r="AB37" s="126"/>
      <c r="AC37" s="126"/>
      <c r="AD37" s="126"/>
      <c r="AE37" s="126"/>
      <c r="AK37" s="126">
        <f>W37*L37</f>
        <v>82129.114199999996</v>
      </c>
      <c r="AL37" s="126"/>
      <c r="AM37" s="126"/>
      <c r="AN37" s="126"/>
      <c r="AO37" s="126"/>
      <c r="AR37" s="105"/>
    </row>
    <row r="38" spans="1:57" s="106" customFormat="1" ht="14.4" customHeight="1">
      <c r="A38" s="105"/>
      <c r="B38" s="105"/>
      <c r="F38" s="8" t="s">
        <v>27</v>
      </c>
      <c r="L38" s="125">
        <v>0.15</v>
      </c>
      <c r="M38" s="125"/>
      <c r="N38" s="125"/>
      <c r="O38" s="125"/>
      <c r="P38" s="125"/>
      <c r="W38" s="126">
        <f>ROUND(BA62, 2)</f>
        <v>0</v>
      </c>
      <c r="X38" s="126"/>
      <c r="Y38" s="126"/>
      <c r="Z38" s="126"/>
      <c r="AA38" s="126"/>
      <c r="AB38" s="126"/>
      <c r="AC38" s="126"/>
      <c r="AD38" s="126"/>
      <c r="AE38" s="126"/>
      <c r="AK38" s="126">
        <f>W38*L38</f>
        <v>0</v>
      </c>
      <c r="AL38" s="126"/>
      <c r="AM38" s="126"/>
      <c r="AN38" s="126"/>
      <c r="AO38" s="126"/>
      <c r="AR38" s="105"/>
    </row>
    <row r="39" spans="1:57" s="106" customFormat="1" ht="14.4" hidden="1" customHeight="1">
      <c r="A39" s="105"/>
      <c r="B39" s="105"/>
      <c r="F39" s="8" t="s">
        <v>28</v>
      </c>
      <c r="L39" s="125">
        <v>0.21</v>
      </c>
      <c r="M39" s="125"/>
      <c r="N39" s="125"/>
      <c r="O39" s="125"/>
      <c r="P39" s="125"/>
      <c r="W39" s="126">
        <f>ROUND(BB62, 2)</f>
        <v>0</v>
      </c>
      <c r="X39" s="126"/>
      <c r="Y39" s="126"/>
      <c r="Z39" s="126"/>
      <c r="AA39" s="126"/>
      <c r="AB39" s="126"/>
      <c r="AC39" s="126"/>
      <c r="AD39" s="126"/>
      <c r="AE39" s="126"/>
      <c r="AK39" s="126">
        <v>0</v>
      </c>
      <c r="AL39" s="126"/>
      <c r="AM39" s="126"/>
      <c r="AN39" s="126"/>
      <c r="AO39" s="126"/>
      <c r="AR39" s="105"/>
    </row>
    <row r="40" spans="1:57" s="106" customFormat="1" ht="14.4" hidden="1" customHeight="1">
      <c r="A40" s="105"/>
      <c r="B40" s="105"/>
      <c r="F40" s="8" t="s">
        <v>29</v>
      </c>
      <c r="L40" s="125">
        <v>0.15</v>
      </c>
      <c r="M40" s="125"/>
      <c r="N40" s="125"/>
      <c r="O40" s="125"/>
      <c r="P40" s="125"/>
      <c r="W40" s="126">
        <f>ROUND(BC62, 2)</f>
        <v>0</v>
      </c>
      <c r="X40" s="126"/>
      <c r="Y40" s="126"/>
      <c r="Z40" s="126"/>
      <c r="AA40" s="126"/>
      <c r="AB40" s="126"/>
      <c r="AC40" s="126"/>
      <c r="AD40" s="126"/>
      <c r="AE40" s="126"/>
      <c r="AK40" s="126">
        <v>0</v>
      </c>
      <c r="AL40" s="126"/>
      <c r="AM40" s="126"/>
      <c r="AN40" s="126"/>
      <c r="AO40" s="126"/>
      <c r="AR40" s="105"/>
    </row>
    <row r="41" spans="1:57" s="106" customFormat="1" ht="14.4" hidden="1" customHeight="1">
      <c r="A41" s="105"/>
      <c r="B41" s="105"/>
      <c r="F41" s="8" t="s">
        <v>30</v>
      </c>
      <c r="L41" s="125">
        <v>0</v>
      </c>
      <c r="M41" s="125"/>
      <c r="N41" s="125"/>
      <c r="O41" s="125"/>
      <c r="P41" s="125"/>
      <c r="W41" s="126">
        <f>ROUND(BD62, 2)</f>
        <v>0</v>
      </c>
      <c r="X41" s="126"/>
      <c r="Y41" s="126"/>
      <c r="Z41" s="126"/>
      <c r="AA41" s="126"/>
      <c r="AB41" s="126"/>
      <c r="AC41" s="126"/>
      <c r="AD41" s="126"/>
      <c r="AE41" s="126"/>
      <c r="AK41" s="126">
        <v>0</v>
      </c>
      <c r="AL41" s="126"/>
      <c r="AM41" s="126"/>
      <c r="AN41" s="126"/>
      <c r="AO41" s="126"/>
      <c r="AR41" s="103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9"/>
    </row>
    <row r="42" spans="1:57" s="12" customFormat="1" ht="6.9" customHeight="1">
      <c r="A42" s="103"/>
      <c r="B42" s="103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103"/>
      <c r="BE42" s="9"/>
    </row>
    <row r="43" spans="1:57" s="12" customFormat="1" ht="25.95" customHeight="1">
      <c r="A43" s="103"/>
      <c r="B43" s="103"/>
      <c r="C43" s="107"/>
      <c r="D43" s="108" t="s">
        <v>31</v>
      </c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10" t="s">
        <v>32</v>
      </c>
      <c r="U43" s="109"/>
      <c r="V43" s="109"/>
      <c r="W43" s="109"/>
      <c r="X43" s="122" t="s">
        <v>33</v>
      </c>
      <c r="Y43" s="122"/>
      <c r="Z43" s="122"/>
      <c r="AA43" s="122"/>
      <c r="AB43" s="122"/>
      <c r="AC43" s="109"/>
      <c r="AD43" s="109"/>
      <c r="AE43" s="109"/>
      <c r="AF43" s="109"/>
      <c r="AG43" s="109"/>
      <c r="AH43" s="109"/>
      <c r="AI43" s="109"/>
      <c r="AJ43" s="109"/>
      <c r="AK43" s="123">
        <f>SUM(AK37+AK34)</f>
        <v>473220.13420000003</v>
      </c>
      <c r="AL43" s="123"/>
      <c r="AM43" s="123"/>
      <c r="AN43" s="123"/>
      <c r="AO43" s="124"/>
      <c r="AP43" s="107"/>
      <c r="AQ43" s="107"/>
      <c r="AR43" s="103"/>
      <c r="BE43" s="9"/>
    </row>
    <row r="44" spans="1:57" s="12" customFormat="1" ht="6.9" customHeight="1">
      <c r="A44" s="103"/>
      <c r="B44" s="103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103"/>
      <c r="BE44" s="9"/>
    </row>
    <row r="45" spans="1:57" s="12" customFormat="1" ht="14.4" customHeight="1">
      <c r="A45" s="103"/>
      <c r="B45" s="103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89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 ht="14.4" customHeight="1">
      <c r="A46" s="89"/>
      <c r="B46" s="89"/>
      <c r="AR46" s="89"/>
    </row>
    <row r="47" spans="1:57" ht="12" customHeight="1">
      <c r="A47" s="89"/>
      <c r="B47" s="89"/>
      <c r="AR47" s="89"/>
    </row>
    <row r="48" spans="1:57" ht="14.4" hidden="1" customHeight="1">
      <c r="A48" s="89"/>
      <c r="B48" s="89"/>
      <c r="AR48" s="89"/>
    </row>
    <row r="49" spans="1:57" ht="14.4" customHeight="1">
      <c r="A49" s="89"/>
      <c r="B49" s="89"/>
      <c r="AR49" s="111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</row>
    <row r="50" spans="1:57" s="12" customFormat="1" ht="14.4" customHeight="1">
      <c r="A50" s="111"/>
      <c r="B50" s="111"/>
      <c r="D50" s="31" t="s">
        <v>34</v>
      </c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1" t="s">
        <v>35</v>
      </c>
      <c r="AI50" s="32"/>
      <c r="AJ50" s="32"/>
      <c r="AK50" s="32"/>
      <c r="AL50" s="32"/>
      <c r="AM50" s="32"/>
      <c r="AN50" s="32"/>
      <c r="AO50" s="32"/>
      <c r="AR50" s="89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>
      <c r="A51" s="89"/>
      <c r="B51" s="89"/>
      <c r="AR51" s="89"/>
    </row>
    <row r="52" spans="1:57">
      <c r="A52" s="89"/>
      <c r="B52" s="89"/>
      <c r="AR52" s="89"/>
    </row>
    <row r="53" spans="1:57">
      <c r="A53" s="89"/>
      <c r="B53" s="89"/>
      <c r="AR53" s="89"/>
    </row>
    <row r="54" spans="1:57">
      <c r="A54" s="89"/>
      <c r="B54" s="89"/>
      <c r="AR54" s="89"/>
    </row>
    <row r="55" spans="1:57" ht="2.4" customHeight="1">
      <c r="A55" s="89"/>
      <c r="B55" s="89"/>
      <c r="AR55" s="89"/>
    </row>
    <row r="56" spans="1:57" hidden="1">
      <c r="A56" s="89"/>
      <c r="B56" s="89"/>
      <c r="AR56" s="89"/>
    </row>
    <row r="57" spans="1:57" hidden="1">
      <c r="A57" s="89"/>
      <c r="B57" s="89"/>
      <c r="AR57" s="89"/>
    </row>
    <row r="58" spans="1:57">
      <c r="A58" s="89"/>
      <c r="B58" s="89"/>
      <c r="AR58" s="89"/>
    </row>
    <row r="59" spans="1:57">
      <c r="A59" s="89"/>
      <c r="B59" s="89"/>
      <c r="AR59" s="89"/>
    </row>
    <row r="60" spans="1:57">
      <c r="A60" s="89"/>
      <c r="B60" s="89"/>
      <c r="AR60" s="103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9"/>
    </row>
    <row r="61" spans="1:57" s="12" customFormat="1" ht="13.2">
      <c r="A61" s="103"/>
      <c r="B61" s="103"/>
      <c r="C61" s="9"/>
      <c r="D61" s="33" t="s">
        <v>36</v>
      </c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3" t="s">
        <v>37</v>
      </c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3" t="s">
        <v>36</v>
      </c>
      <c r="AI61" s="34"/>
      <c r="AJ61" s="34"/>
      <c r="AK61" s="34"/>
      <c r="AL61" s="34"/>
      <c r="AM61" s="33" t="s">
        <v>37</v>
      </c>
      <c r="AN61" s="34"/>
      <c r="AO61" s="34"/>
      <c r="AP61" s="9"/>
      <c r="AQ61" s="9"/>
      <c r="AR61" s="89"/>
      <c r="AS61"/>
      <c r="AT61"/>
      <c r="AU61"/>
      <c r="AV61"/>
      <c r="AW61"/>
      <c r="AX61"/>
      <c r="AY61"/>
      <c r="AZ61"/>
      <c r="BA61"/>
      <c r="BB61"/>
      <c r="BC61"/>
      <c r="BD61"/>
      <c r="BE61"/>
    </row>
    <row r="62" spans="1:57">
      <c r="A62" s="89"/>
      <c r="B62" s="89"/>
      <c r="AR62" s="89"/>
    </row>
    <row r="63" spans="1:57" ht="37.200000000000003" customHeight="1">
      <c r="A63" s="89"/>
      <c r="B63" s="89"/>
      <c r="AR63" s="89"/>
    </row>
    <row r="64" spans="1:57">
      <c r="A64" s="89"/>
      <c r="B64" s="89"/>
      <c r="AR64" s="103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9"/>
    </row>
    <row r="65" spans="1:57" s="12" customFormat="1" ht="13.2">
      <c r="A65" s="103"/>
      <c r="B65" s="103"/>
      <c r="C65" s="9"/>
      <c r="D65" s="31" t="s">
        <v>38</v>
      </c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1" t="s">
        <v>39</v>
      </c>
      <c r="AI65" s="37"/>
      <c r="AJ65" s="37"/>
      <c r="AK65" s="37"/>
      <c r="AL65" s="37"/>
      <c r="AM65" s="37"/>
      <c r="AN65" s="37"/>
      <c r="AO65" s="37"/>
      <c r="AP65" s="9"/>
      <c r="AQ65" s="9"/>
      <c r="AR65" s="89"/>
      <c r="AS65"/>
      <c r="AT65"/>
      <c r="AU65"/>
      <c r="AV65"/>
      <c r="AW65"/>
      <c r="AX65"/>
      <c r="AY65"/>
      <c r="AZ65"/>
      <c r="BA65"/>
      <c r="BB65"/>
      <c r="BC65"/>
      <c r="BD65"/>
      <c r="BE65"/>
    </row>
    <row r="66" spans="1:57">
      <c r="A66" s="89"/>
      <c r="B66" s="89"/>
      <c r="AR66" s="89"/>
    </row>
    <row r="67" spans="1:57">
      <c r="A67" s="89"/>
      <c r="B67" s="89"/>
      <c r="AR67" s="89"/>
    </row>
    <row r="68" spans="1:57">
      <c r="A68" s="89"/>
      <c r="B68" s="89"/>
      <c r="AR68" s="89"/>
    </row>
    <row r="69" spans="1:57">
      <c r="A69" s="89"/>
      <c r="B69" s="89"/>
      <c r="AR69" s="89"/>
    </row>
    <row r="70" spans="1:57">
      <c r="A70" s="89"/>
      <c r="B70" s="89"/>
      <c r="AR70" s="89"/>
    </row>
    <row r="71" spans="1:57">
      <c r="A71" s="89"/>
      <c r="B71" s="89"/>
      <c r="AR71" s="89"/>
    </row>
    <row r="72" spans="1:57">
      <c r="A72" s="89"/>
      <c r="B72" s="89"/>
      <c r="AR72" s="89"/>
    </row>
    <row r="73" spans="1:57">
      <c r="A73" s="89"/>
      <c r="B73" s="89"/>
      <c r="AR73" s="89"/>
    </row>
    <row r="74" spans="1:57">
      <c r="A74" s="89"/>
      <c r="B74" s="89"/>
      <c r="AR74" s="89"/>
    </row>
    <row r="75" spans="1:57">
      <c r="A75" s="89"/>
      <c r="B75" s="89"/>
      <c r="AR75" s="103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9"/>
    </row>
    <row r="76" spans="1:57" s="12" customFormat="1" ht="13.2">
      <c r="A76" s="103"/>
      <c r="B76" s="103"/>
      <c r="C76" s="9"/>
      <c r="D76" s="33" t="s">
        <v>36</v>
      </c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3" t="s">
        <v>37</v>
      </c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3" t="s">
        <v>36</v>
      </c>
      <c r="AI76" s="34"/>
      <c r="AJ76" s="34"/>
      <c r="AK76" s="34"/>
      <c r="AL76" s="34"/>
      <c r="AM76" s="33" t="s">
        <v>37</v>
      </c>
      <c r="AN76" s="34"/>
      <c r="AO76" s="34"/>
      <c r="AP76" s="9"/>
      <c r="AQ76" s="9"/>
      <c r="AR76" s="103"/>
      <c r="BE76" s="9"/>
    </row>
    <row r="77" spans="1:57" s="12" customFormat="1" ht="13.2">
      <c r="A77" s="103"/>
      <c r="B77" s="103"/>
      <c r="C77" s="9"/>
      <c r="D77" s="112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12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12"/>
      <c r="AI77" s="103"/>
      <c r="AJ77" s="103"/>
      <c r="AK77" s="103"/>
      <c r="AL77" s="103"/>
      <c r="AM77" s="112"/>
      <c r="AN77" s="103"/>
      <c r="AO77" s="103"/>
      <c r="AP77" s="9"/>
      <c r="AQ77" s="9"/>
      <c r="AR77" s="103"/>
      <c r="BE77" s="9"/>
    </row>
    <row r="78" spans="1:57" s="12" customFormat="1" ht="11.4" customHeight="1">
      <c r="A78" s="103"/>
      <c r="B78" s="103"/>
      <c r="C78" s="9"/>
      <c r="D78" s="112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12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12"/>
      <c r="AI78" s="103"/>
      <c r="AJ78" s="103"/>
      <c r="AK78" s="103"/>
      <c r="AL78" s="103"/>
      <c r="AM78" s="112"/>
      <c r="AN78" s="103"/>
      <c r="AO78" s="103"/>
      <c r="AP78" s="9"/>
      <c r="AQ78" s="9"/>
      <c r="AR78" s="103"/>
      <c r="BE78" s="9"/>
    </row>
    <row r="79" spans="1:57" s="12" customFormat="1" ht="13.2" hidden="1">
      <c r="A79" s="103"/>
      <c r="B79" s="103"/>
      <c r="C79" s="9"/>
      <c r="D79" s="112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12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12"/>
      <c r="AI79" s="103"/>
      <c r="AJ79" s="103"/>
      <c r="AK79" s="103"/>
      <c r="AL79" s="103"/>
      <c r="AM79" s="112"/>
      <c r="AN79" s="103"/>
      <c r="AO79" s="103"/>
      <c r="AP79" s="9"/>
      <c r="AQ79" s="9"/>
      <c r="AR79" s="103"/>
      <c r="BE79" s="9"/>
    </row>
    <row r="80" spans="1:57" s="12" customFormat="1" ht="0.6" customHeight="1">
      <c r="A80" s="103"/>
      <c r="B80" s="103"/>
      <c r="C80" s="9"/>
      <c r="D80" s="112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12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12"/>
      <c r="AI80" s="103"/>
      <c r="AJ80" s="103"/>
      <c r="AK80" s="103"/>
      <c r="AL80" s="103"/>
      <c r="AM80" s="112"/>
      <c r="AN80" s="103"/>
      <c r="AO80" s="103"/>
      <c r="AP80" s="9"/>
      <c r="AQ80" s="9"/>
      <c r="AR80" s="103"/>
      <c r="BE80" s="9"/>
    </row>
    <row r="81" spans="1:1">
      <c r="A81" s="89"/>
    </row>
    <row r="82" spans="1:1">
      <c r="A82" s="89"/>
    </row>
    <row r="83" spans="1:1">
      <c r="A83" s="89"/>
    </row>
    <row r="84" spans="1:1">
      <c r="A84" s="89"/>
    </row>
    <row r="85" spans="1:1">
      <c r="A85" s="89"/>
    </row>
  </sheetData>
  <mergeCells count="27">
    <mergeCell ref="K12:AO12"/>
    <mergeCell ref="D31:P31"/>
    <mergeCell ref="R31:Z31"/>
    <mergeCell ref="AC31:AI31"/>
    <mergeCell ref="AK31:AN31"/>
    <mergeCell ref="K29:AN29"/>
    <mergeCell ref="AK34:AO34"/>
    <mergeCell ref="L36:P36"/>
    <mergeCell ref="W36:AE36"/>
    <mergeCell ref="AK36:AO36"/>
    <mergeCell ref="L37:P37"/>
    <mergeCell ref="W37:AE37"/>
    <mergeCell ref="AK37:AO37"/>
    <mergeCell ref="L38:P38"/>
    <mergeCell ref="W38:AE38"/>
    <mergeCell ref="AK38:AO38"/>
    <mergeCell ref="L39:P39"/>
    <mergeCell ref="W39:AE39"/>
    <mergeCell ref="AK39:AO39"/>
    <mergeCell ref="X43:AB43"/>
    <mergeCell ref="AK43:AO43"/>
    <mergeCell ref="L40:P40"/>
    <mergeCell ref="W40:AE40"/>
    <mergeCell ref="AK40:AO40"/>
    <mergeCell ref="L41:P41"/>
    <mergeCell ref="W41:AE41"/>
    <mergeCell ref="AK41:AO41"/>
  </mergeCells>
  <pageMargins left="0.39370078740157483" right="0.39370078740157483" top="0.98425196850393704" bottom="0.39370078740157483" header="0" footer="0"/>
  <pageSetup paperSize="9" scale="70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122"/>
  <sheetViews>
    <sheetView showGridLines="0" tabSelected="1" workbookViewId="0">
      <selection activeCell="H117" sqref="H117"/>
    </sheetView>
  </sheetViews>
  <sheetFormatPr defaultRowHeight="10.199999999999999"/>
  <cols>
    <col min="1" max="1" width="8.28515625" style="119" customWidth="1"/>
    <col min="2" max="2" width="1.140625" style="119" customWidth="1"/>
    <col min="3" max="3" width="4.140625" style="119" customWidth="1"/>
    <col min="4" max="4" width="4.28515625" style="119" customWidth="1"/>
    <col min="5" max="5" width="17.140625" style="119" customWidth="1"/>
    <col min="6" max="6" width="50.85546875" style="119" customWidth="1"/>
    <col min="7" max="7" width="7.42578125" style="119" customWidth="1"/>
    <col min="8" max="8" width="14" style="119" customWidth="1"/>
    <col min="9" max="9" width="15.85546875" style="119" customWidth="1"/>
    <col min="10" max="10" width="22.28515625" style="119" customWidth="1"/>
    <col min="11" max="11" width="22.28515625" style="119" hidden="1" customWidth="1"/>
    <col min="12" max="12" width="9.28515625" style="119" customWidth="1"/>
    <col min="13" max="13" width="10.85546875" style="119" hidden="1" customWidth="1"/>
    <col min="14" max="14" width="9.140625" style="119"/>
    <col min="15" max="20" width="14.140625" style="119" hidden="1" customWidth="1"/>
    <col min="21" max="21" width="16.28515625" style="119" hidden="1" customWidth="1"/>
    <col min="22" max="22" width="12.28515625" style="119" customWidth="1"/>
    <col min="23" max="23" width="16.28515625" style="119" customWidth="1"/>
    <col min="24" max="24" width="12.28515625" style="119" customWidth="1"/>
    <col min="25" max="25" width="15" style="119" customWidth="1"/>
    <col min="26" max="26" width="11" style="119" customWidth="1"/>
    <col min="27" max="27" width="15" style="119" customWidth="1"/>
    <col min="28" max="28" width="16.28515625" style="119" customWidth="1"/>
    <col min="29" max="29" width="11" style="119" customWidth="1"/>
    <col min="30" max="30" width="15" style="119" customWidth="1"/>
    <col min="31" max="31" width="16.28515625" style="119" customWidth="1"/>
    <col min="32" max="16384" width="9.140625" style="119"/>
  </cols>
  <sheetData>
    <row r="1" spans="1:46">
      <c r="A1" s="1"/>
    </row>
    <row r="2" spans="1:46" ht="36.9" customHeight="1">
      <c r="L2" s="144" t="s">
        <v>0</v>
      </c>
      <c r="M2" s="145"/>
      <c r="N2" s="145"/>
      <c r="O2" s="145"/>
      <c r="P2" s="145"/>
      <c r="Q2" s="145"/>
      <c r="R2" s="145"/>
      <c r="S2" s="145"/>
      <c r="T2" s="145"/>
      <c r="U2" s="145"/>
      <c r="V2" s="145"/>
      <c r="AT2" s="2" t="s">
        <v>94</v>
      </c>
    </row>
    <row r="3" spans="1:46" ht="6.9" hidden="1" customHeight="1">
      <c r="B3" s="3"/>
      <c r="C3" s="4"/>
      <c r="D3" s="4"/>
      <c r="E3" s="4"/>
      <c r="F3" s="4"/>
      <c r="G3" s="4"/>
      <c r="H3" s="4"/>
      <c r="I3" s="4"/>
      <c r="J3" s="4"/>
      <c r="K3" s="4"/>
      <c r="L3" s="5"/>
      <c r="AT3" s="2" t="s">
        <v>1</v>
      </c>
    </row>
    <row r="4" spans="1:46" ht="24.9" hidden="1" customHeight="1">
      <c r="B4" s="5"/>
      <c r="D4" s="6" t="s">
        <v>2</v>
      </c>
      <c r="L4" s="5"/>
      <c r="M4" s="7" t="s">
        <v>3</v>
      </c>
      <c r="AT4" s="2" t="s">
        <v>4</v>
      </c>
    </row>
    <row r="5" spans="1:46" ht="6.9" hidden="1" customHeight="1">
      <c r="B5" s="5"/>
      <c r="L5" s="5"/>
    </row>
    <row r="6" spans="1:46" ht="12" hidden="1" customHeight="1">
      <c r="B6" s="5"/>
      <c r="D6" s="117" t="s">
        <v>5</v>
      </c>
      <c r="L6" s="5"/>
    </row>
    <row r="7" spans="1:46" ht="16.5" hidden="1" customHeight="1">
      <c r="B7" s="5"/>
      <c r="E7" s="140" t="str">
        <f>'[1]Rekapitulace stavby'!K6</f>
        <v>Kbely dodatek 1.</v>
      </c>
      <c r="F7" s="141"/>
      <c r="G7" s="141"/>
      <c r="H7" s="141"/>
      <c r="L7" s="5"/>
    </row>
    <row r="8" spans="1:46" s="12" customFormat="1" ht="12" hidden="1" customHeight="1">
      <c r="A8" s="118"/>
      <c r="B8" s="10"/>
      <c r="C8" s="118"/>
      <c r="D8" s="117" t="s">
        <v>6</v>
      </c>
      <c r="E8" s="118"/>
      <c r="F8" s="118"/>
      <c r="G8" s="118"/>
      <c r="H8" s="118"/>
      <c r="I8" s="118"/>
      <c r="J8" s="118"/>
      <c r="K8" s="118"/>
      <c r="L8" s="11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</row>
    <row r="9" spans="1:46" s="12" customFormat="1" ht="16.5" hidden="1" customHeight="1">
      <c r="A9" s="118"/>
      <c r="B9" s="10"/>
      <c r="C9" s="118"/>
      <c r="D9" s="118"/>
      <c r="E9" s="142" t="s">
        <v>7</v>
      </c>
      <c r="F9" s="143"/>
      <c r="G9" s="143"/>
      <c r="H9" s="143"/>
      <c r="I9" s="118"/>
      <c r="J9" s="118"/>
      <c r="K9" s="118"/>
      <c r="L9" s="11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</row>
    <row r="10" spans="1:46" s="12" customFormat="1" hidden="1">
      <c r="A10" s="118"/>
      <c r="B10" s="10"/>
      <c r="C10" s="118"/>
      <c r="D10" s="118"/>
      <c r="E10" s="118"/>
      <c r="F10" s="118"/>
      <c r="G10" s="118"/>
      <c r="H10" s="118"/>
      <c r="I10" s="118"/>
      <c r="J10" s="118"/>
      <c r="K10" s="118"/>
      <c r="L10" s="11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46" s="12" customFormat="1" ht="12" hidden="1" customHeight="1">
      <c r="A11" s="118"/>
      <c r="B11" s="10"/>
      <c r="C11" s="118"/>
      <c r="D11" s="117" t="s">
        <v>8</v>
      </c>
      <c r="E11" s="118"/>
      <c r="F11" s="120" t="s">
        <v>9</v>
      </c>
      <c r="G11" s="118"/>
      <c r="H11" s="118"/>
      <c r="I11" s="117" t="s">
        <v>10</v>
      </c>
      <c r="J11" s="120" t="s">
        <v>9</v>
      </c>
      <c r="K11" s="118"/>
      <c r="L11" s="11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46" s="12" customFormat="1" ht="12" hidden="1" customHeight="1">
      <c r="A12" s="118"/>
      <c r="B12" s="10"/>
      <c r="C12" s="118"/>
      <c r="D12" s="117" t="s">
        <v>11</v>
      </c>
      <c r="E12" s="118"/>
      <c r="F12" s="120" t="s">
        <v>93</v>
      </c>
      <c r="G12" s="118"/>
      <c r="H12" s="118"/>
      <c r="I12" s="117" t="s">
        <v>13</v>
      </c>
      <c r="J12" s="14" t="str">
        <f>'[1]Rekapitulace stavby'!AN8</f>
        <v>24. 6. 2021</v>
      </c>
      <c r="K12" s="118"/>
      <c r="L12" s="11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</row>
    <row r="13" spans="1:46" s="12" customFormat="1" ht="10.8" hidden="1" customHeight="1">
      <c r="A13" s="118"/>
      <c r="B13" s="10"/>
      <c r="C13" s="118"/>
      <c r="D13" s="118"/>
      <c r="E13" s="118"/>
      <c r="F13" s="118"/>
      <c r="G13" s="118"/>
      <c r="H13" s="118"/>
      <c r="I13" s="118"/>
      <c r="J13" s="118"/>
      <c r="K13" s="118"/>
      <c r="L13" s="11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</row>
    <row r="14" spans="1:46" s="12" customFormat="1" ht="12" hidden="1" customHeight="1">
      <c r="A14" s="118"/>
      <c r="B14" s="10"/>
      <c r="C14" s="118"/>
      <c r="D14" s="117" t="s">
        <v>14</v>
      </c>
      <c r="E14" s="118"/>
      <c r="F14" s="118"/>
      <c r="G14" s="118"/>
      <c r="H14" s="118"/>
      <c r="I14" s="117" t="s">
        <v>15</v>
      </c>
      <c r="J14" s="120" t="s">
        <v>9</v>
      </c>
      <c r="K14" s="118"/>
      <c r="L14" s="11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</row>
    <row r="15" spans="1:46" s="12" customFormat="1" ht="18" hidden="1" customHeight="1">
      <c r="A15" s="118"/>
      <c r="B15" s="10"/>
      <c r="C15" s="118"/>
      <c r="D15" s="118"/>
      <c r="E15" s="120" t="s">
        <v>78</v>
      </c>
      <c r="F15" s="118"/>
      <c r="G15" s="118"/>
      <c r="H15" s="118"/>
      <c r="I15" s="117" t="s">
        <v>16</v>
      </c>
      <c r="J15" s="120" t="s">
        <v>9</v>
      </c>
      <c r="K15" s="118"/>
      <c r="L15" s="11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</row>
    <row r="16" spans="1:46" s="12" customFormat="1" ht="6.9" hidden="1" customHeight="1">
      <c r="A16" s="118"/>
      <c r="B16" s="10"/>
      <c r="C16" s="118"/>
      <c r="D16" s="118"/>
      <c r="E16" s="118"/>
      <c r="F16" s="118"/>
      <c r="G16" s="118"/>
      <c r="H16" s="118"/>
      <c r="I16" s="118"/>
      <c r="J16" s="118"/>
      <c r="K16" s="118"/>
      <c r="L16" s="11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</row>
    <row r="17" spans="1:31" s="12" customFormat="1" ht="12" hidden="1" customHeight="1">
      <c r="A17" s="118"/>
      <c r="B17" s="10"/>
      <c r="C17" s="118"/>
      <c r="D17" s="117" t="s">
        <v>17</v>
      </c>
      <c r="E17" s="118"/>
      <c r="F17" s="118"/>
      <c r="G17" s="118"/>
      <c r="H17" s="118"/>
      <c r="I17" s="117" t="s">
        <v>15</v>
      </c>
      <c r="J17" s="120" t="s">
        <v>9</v>
      </c>
      <c r="K17" s="118"/>
      <c r="L17" s="11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</row>
    <row r="18" spans="1:31" s="12" customFormat="1" ht="18" hidden="1" customHeight="1">
      <c r="A18" s="118"/>
      <c r="B18" s="10"/>
      <c r="C18" s="118"/>
      <c r="D18" s="118"/>
      <c r="E18" s="120" t="s">
        <v>92</v>
      </c>
      <c r="F18" s="118"/>
      <c r="G18" s="118"/>
      <c r="H18" s="118"/>
      <c r="I18" s="117" t="s">
        <v>16</v>
      </c>
      <c r="J18" s="120" t="s">
        <v>9</v>
      </c>
      <c r="K18" s="118"/>
      <c r="L18" s="11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</row>
    <row r="19" spans="1:31" s="12" customFormat="1" ht="6.9" hidden="1" customHeight="1">
      <c r="A19" s="118"/>
      <c r="B19" s="10"/>
      <c r="C19" s="118"/>
      <c r="D19" s="118"/>
      <c r="E19" s="118"/>
      <c r="F19" s="118"/>
      <c r="G19" s="118"/>
      <c r="H19" s="118"/>
      <c r="I19" s="118"/>
      <c r="J19" s="118"/>
      <c r="K19" s="118"/>
      <c r="L19" s="11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</row>
    <row r="20" spans="1:31" s="12" customFormat="1" ht="12" hidden="1" customHeight="1">
      <c r="A20" s="118"/>
      <c r="B20" s="10"/>
      <c r="C20" s="118"/>
      <c r="D20" s="117" t="s">
        <v>18</v>
      </c>
      <c r="E20" s="118"/>
      <c r="F20" s="118"/>
      <c r="G20" s="118"/>
      <c r="H20" s="118"/>
      <c r="I20" s="117" t="s">
        <v>15</v>
      </c>
      <c r="J20" s="120" t="s">
        <v>9</v>
      </c>
      <c r="K20" s="118"/>
      <c r="L20" s="11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</row>
    <row r="21" spans="1:31" s="12" customFormat="1" ht="18" hidden="1" customHeight="1">
      <c r="A21" s="118"/>
      <c r="B21" s="10"/>
      <c r="C21" s="118"/>
      <c r="D21" s="118"/>
      <c r="E21" s="120" t="s">
        <v>91</v>
      </c>
      <c r="F21" s="118"/>
      <c r="G21" s="118"/>
      <c r="H21" s="118"/>
      <c r="I21" s="117" t="s">
        <v>16</v>
      </c>
      <c r="J21" s="120" t="s">
        <v>9</v>
      </c>
      <c r="K21" s="118"/>
      <c r="L21" s="11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</row>
    <row r="22" spans="1:31" s="12" customFormat="1" ht="6.9" hidden="1" customHeight="1">
      <c r="A22" s="118"/>
      <c r="B22" s="10"/>
      <c r="C22" s="118"/>
      <c r="D22" s="118"/>
      <c r="E22" s="118"/>
      <c r="F22" s="118"/>
      <c r="G22" s="118"/>
      <c r="H22" s="118"/>
      <c r="I22" s="118"/>
      <c r="J22" s="118"/>
      <c r="K22" s="118"/>
      <c r="L22" s="11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</row>
    <row r="23" spans="1:31" s="12" customFormat="1" ht="12" hidden="1" customHeight="1">
      <c r="A23" s="118"/>
      <c r="B23" s="10"/>
      <c r="C23" s="118"/>
      <c r="D23" s="117" t="s">
        <v>19</v>
      </c>
      <c r="E23" s="118"/>
      <c r="F23" s="118"/>
      <c r="G23" s="118"/>
      <c r="H23" s="118"/>
      <c r="I23" s="117" t="s">
        <v>15</v>
      </c>
      <c r="J23" s="120" t="s">
        <v>9</v>
      </c>
      <c r="K23" s="118"/>
      <c r="L23" s="11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</row>
    <row r="24" spans="1:31" s="12" customFormat="1" ht="18" hidden="1" customHeight="1">
      <c r="A24" s="118"/>
      <c r="B24" s="10"/>
      <c r="C24" s="118"/>
      <c r="D24" s="118"/>
      <c r="E24" s="120" t="s">
        <v>90</v>
      </c>
      <c r="F24" s="118"/>
      <c r="G24" s="118"/>
      <c r="H24" s="118"/>
      <c r="I24" s="117" t="s">
        <v>16</v>
      </c>
      <c r="J24" s="120" t="s">
        <v>9</v>
      </c>
      <c r="K24" s="118"/>
      <c r="L24" s="11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</row>
    <row r="25" spans="1:31" s="12" customFormat="1" ht="6.9" hidden="1" customHeight="1">
      <c r="A25" s="118"/>
      <c r="B25" s="10"/>
      <c r="C25" s="118"/>
      <c r="D25" s="118"/>
      <c r="E25" s="118"/>
      <c r="F25" s="118"/>
      <c r="G25" s="118"/>
      <c r="H25" s="118"/>
      <c r="I25" s="118"/>
      <c r="J25" s="118"/>
      <c r="K25" s="118"/>
      <c r="L25" s="11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</row>
    <row r="26" spans="1:31" s="12" customFormat="1" ht="12" hidden="1" customHeight="1">
      <c r="A26" s="118"/>
      <c r="B26" s="10"/>
      <c r="C26" s="118"/>
      <c r="D26" s="117" t="s">
        <v>20</v>
      </c>
      <c r="E26" s="118"/>
      <c r="F26" s="118"/>
      <c r="G26" s="118"/>
      <c r="H26" s="118"/>
      <c r="I26" s="118"/>
      <c r="J26" s="118"/>
      <c r="K26" s="118"/>
      <c r="L26" s="11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</row>
    <row r="27" spans="1:31" s="113" customFormat="1" ht="16.5" hidden="1" customHeight="1">
      <c r="A27" s="15"/>
      <c r="B27" s="16"/>
      <c r="C27" s="15"/>
      <c r="D27" s="15"/>
      <c r="E27" s="146" t="s">
        <v>9</v>
      </c>
      <c r="F27" s="146"/>
      <c r="G27" s="146"/>
      <c r="H27" s="146"/>
      <c r="I27" s="15"/>
      <c r="J27" s="15"/>
      <c r="K27" s="15"/>
      <c r="L27" s="17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pans="1:31" s="12" customFormat="1" ht="6.9" hidden="1" customHeight="1">
      <c r="A28" s="118"/>
      <c r="B28" s="10"/>
      <c r="C28" s="118"/>
      <c r="D28" s="118"/>
      <c r="E28" s="118"/>
      <c r="F28" s="118"/>
      <c r="G28" s="118"/>
      <c r="H28" s="118"/>
      <c r="I28" s="118"/>
      <c r="J28" s="118"/>
      <c r="K28" s="118"/>
      <c r="L28" s="11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</row>
    <row r="29" spans="1:31" s="12" customFormat="1" ht="6.9" hidden="1" customHeight="1">
      <c r="A29" s="118"/>
      <c r="B29" s="10"/>
      <c r="C29" s="118"/>
      <c r="D29" s="18"/>
      <c r="E29" s="18"/>
      <c r="F29" s="18"/>
      <c r="G29" s="18"/>
      <c r="H29" s="18"/>
      <c r="I29" s="18"/>
      <c r="J29" s="18"/>
      <c r="K29" s="18"/>
      <c r="L29" s="11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</row>
    <row r="30" spans="1:31" s="12" customFormat="1" ht="25.35" hidden="1" customHeight="1">
      <c r="A30" s="118"/>
      <c r="B30" s="10"/>
      <c r="C30" s="118"/>
      <c r="D30" s="19" t="s">
        <v>21</v>
      </c>
      <c r="E30" s="118"/>
      <c r="F30" s="118"/>
      <c r="G30" s="118"/>
      <c r="H30" s="118"/>
      <c r="I30" s="118"/>
      <c r="J30" s="20">
        <f>ROUND(J118, 2)</f>
        <v>391091.02</v>
      </c>
      <c r="K30" s="118"/>
      <c r="L30" s="11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</row>
    <row r="31" spans="1:31" s="12" customFormat="1" ht="6.9" hidden="1" customHeight="1">
      <c r="A31" s="118"/>
      <c r="B31" s="10"/>
      <c r="C31" s="118"/>
      <c r="D31" s="18"/>
      <c r="E31" s="18"/>
      <c r="F31" s="18"/>
      <c r="G31" s="18"/>
      <c r="H31" s="18"/>
      <c r="I31" s="18"/>
      <c r="J31" s="18"/>
      <c r="K31" s="18"/>
      <c r="L31" s="11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</row>
    <row r="32" spans="1:31" s="12" customFormat="1" ht="14.4" hidden="1" customHeight="1">
      <c r="A32" s="118"/>
      <c r="B32" s="10"/>
      <c r="C32" s="118"/>
      <c r="D32" s="118"/>
      <c r="E32" s="118"/>
      <c r="F32" s="116" t="s">
        <v>22</v>
      </c>
      <c r="G32" s="118"/>
      <c r="H32" s="118"/>
      <c r="I32" s="116" t="s">
        <v>23</v>
      </c>
      <c r="J32" s="116" t="s">
        <v>24</v>
      </c>
      <c r="K32" s="118"/>
      <c r="L32" s="11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</row>
    <row r="33" spans="1:31" s="12" customFormat="1" ht="14.4" hidden="1" customHeight="1">
      <c r="A33" s="118"/>
      <c r="B33" s="10"/>
      <c r="C33" s="118"/>
      <c r="D33" s="21" t="s">
        <v>25</v>
      </c>
      <c r="E33" s="117" t="s">
        <v>26</v>
      </c>
      <c r="F33" s="22">
        <f>ROUND((SUM(BE118:BE121)),  2)</f>
        <v>391091.02</v>
      </c>
      <c r="G33" s="118"/>
      <c r="H33" s="118"/>
      <c r="I33" s="23">
        <v>0.21</v>
      </c>
      <c r="J33" s="22">
        <f>ROUND(((SUM(BE118:BE121))*I33),  2)</f>
        <v>82129.11</v>
      </c>
      <c r="K33" s="118"/>
      <c r="L33" s="11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</row>
    <row r="34" spans="1:31" s="12" customFormat="1" ht="14.4" hidden="1" customHeight="1">
      <c r="A34" s="118"/>
      <c r="B34" s="10"/>
      <c r="C34" s="118"/>
      <c r="D34" s="118"/>
      <c r="E34" s="117" t="s">
        <v>27</v>
      </c>
      <c r="F34" s="22">
        <f>ROUND((SUM(BF118:BF121)),  2)</f>
        <v>0</v>
      </c>
      <c r="G34" s="118"/>
      <c r="H34" s="118"/>
      <c r="I34" s="23">
        <v>0.15</v>
      </c>
      <c r="J34" s="22">
        <f>ROUND(((SUM(BF118:BF121))*I34),  2)</f>
        <v>0</v>
      </c>
      <c r="K34" s="118"/>
      <c r="L34" s="11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</row>
    <row r="35" spans="1:31" s="12" customFormat="1" ht="14.4" hidden="1" customHeight="1">
      <c r="A35" s="118"/>
      <c r="B35" s="10"/>
      <c r="C35" s="118"/>
      <c r="D35" s="118"/>
      <c r="E35" s="117" t="s">
        <v>28</v>
      </c>
      <c r="F35" s="22">
        <f>ROUND((SUM(BG118:BG121)),  2)</f>
        <v>0</v>
      </c>
      <c r="G35" s="118"/>
      <c r="H35" s="118"/>
      <c r="I35" s="23">
        <v>0.21</v>
      </c>
      <c r="J35" s="22">
        <f>0</f>
        <v>0</v>
      </c>
      <c r="K35" s="118"/>
      <c r="L35" s="11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</row>
    <row r="36" spans="1:31" s="12" customFormat="1" ht="14.4" hidden="1" customHeight="1">
      <c r="A36" s="118"/>
      <c r="B36" s="10"/>
      <c r="C36" s="118"/>
      <c r="D36" s="118"/>
      <c r="E36" s="117" t="s">
        <v>29</v>
      </c>
      <c r="F36" s="22">
        <f>ROUND((SUM(BH118:BH121)),  2)</f>
        <v>0</v>
      </c>
      <c r="G36" s="118"/>
      <c r="H36" s="118"/>
      <c r="I36" s="23">
        <v>0.15</v>
      </c>
      <c r="J36" s="22">
        <f>0</f>
        <v>0</v>
      </c>
      <c r="K36" s="118"/>
      <c r="L36" s="11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</row>
    <row r="37" spans="1:31" s="12" customFormat="1" ht="14.4" hidden="1" customHeight="1">
      <c r="A37" s="118"/>
      <c r="B37" s="10"/>
      <c r="C37" s="118"/>
      <c r="D37" s="118"/>
      <c r="E37" s="117" t="s">
        <v>30</v>
      </c>
      <c r="F37" s="22">
        <f>ROUND((SUM(BI118:BI121)),  2)</f>
        <v>0</v>
      </c>
      <c r="G37" s="118"/>
      <c r="H37" s="118"/>
      <c r="I37" s="23">
        <v>0</v>
      </c>
      <c r="J37" s="22">
        <f>0</f>
        <v>0</v>
      </c>
      <c r="K37" s="118"/>
      <c r="L37" s="11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</row>
    <row r="38" spans="1:31" s="12" customFormat="1" ht="6.9" hidden="1" customHeight="1">
      <c r="A38" s="118"/>
      <c r="B38" s="10"/>
      <c r="C38" s="118"/>
      <c r="D38" s="118"/>
      <c r="E38" s="118"/>
      <c r="F38" s="118"/>
      <c r="G38" s="118"/>
      <c r="H38" s="118"/>
      <c r="I38" s="118"/>
      <c r="J38" s="118"/>
      <c r="K38" s="118"/>
      <c r="L38" s="11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</row>
    <row r="39" spans="1:31" s="12" customFormat="1" ht="25.35" hidden="1" customHeight="1">
      <c r="A39" s="118"/>
      <c r="B39" s="10"/>
      <c r="C39" s="24"/>
      <c r="D39" s="25" t="s">
        <v>31</v>
      </c>
      <c r="E39" s="26"/>
      <c r="F39" s="26"/>
      <c r="G39" s="27" t="s">
        <v>32</v>
      </c>
      <c r="H39" s="28" t="s">
        <v>33</v>
      </c>
      <c r="I39" s="26"/>
      <c r="J39" s="29">
        <f>SUM(J30:J37)</f>
        <v>473220.13</v>
      </c>
      <c r="K39" s="30"/>
      <c r="L39" s="11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</row>
    <row r="40" spans="1:31" s="12" customFormat="1" ht="14.4" hidden="1" customHeight="1">
      <c r="A40" s="118"/>
      <c r="B40" s="10"/>
      <c r="C40" s="118"/>
      <c r="D40" s="118"/>
      <c r="E40" s="118"/>
      <c r="F40" s="118"/>
      <c r="G40" s="118"/>
      <c r="H40" s="118"/>
      <c r="I40" s="118"/>
      <c r="J40" s="118"/>
      <c r="K40" s="118"/>
      <c r="L40" s="11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</row>
    <row r="41" spans="1:31" ht="14.4" hidden="1" customHeight="1">
      <c r="B41" s="5"/>
      <c r="L41" s="5"/>
    </row>
    <row r="42" spans="1:31" ht="14.4" hidden="1" customHeight="1">
      <c r="B42" s="5"/>
      <c r="L42" s="5"/>
    </row>
    <row r="43" spans="1:31" ht="14.4" hidden="1" customHeight="1">
      <c r="B43" s="5"/>
      <c r="L43" s="5"/>
    </row>
    <row r="44" spans="1:31" ht="14.4" hidden="1" customHeight="1">
      <c r="B44" s="5"/>
      <c r="L44" s="5"/>
    </row>
    <row r="45" spans="1:31" ht="14.4" hidden="1" customHeight="1">
      <c r="B45" s="5"/>
      <c r="L45" s="5"/>
    </row>
    <row r="46" spans="1:31" ht="14.4" hidden="1" customHeight="1">
      <c r="B46" s="5"/>
      <c r="L46" s="5"/>
    </row>
    <row r="47" spans="1:31" ht="14.4" hidden="1" customHeight="1">
      <c r="B47" s="5"/>
      <c r="L47" s="5"/>
    </row>
    <row r="48" spans="1:31" ht="14.4" hidden="1" customHeight="1">
      <c r="B48" s="5"/>
      <c r="L48" s="5"/>
    </row>
    <row r="49" spans="1:31" ht="14.4" hidden="1" customHeight="1">
      <c r="B49" s="5"/>
      <c r="L49" s="5"/>
    </row>
    <row r="50" spans="1:31" s="12" customFormat="1" ht="14.4" hidden="1" customHeight="1">
      <c r="B50" s="11"/>
      <c r="D50" s="31" t="s">
        <v>34</v>
      </c>
      <c r="E50" s="32"/>
      <c r="F50" s="32"/>
      <c r="G50" s="31" t="s">
        <v>35</v>
      </c>
      <c r="H50" s="32"/>
      <c r="I50" s="32"/>
      <c r="J50" s="32"/>
      <c r="K50" s="32"/>
      <c r="L50" s="11"/>
    </row>
    <row r="51" spans="1:31" hidden="1">
      <c r="B51" s="5"/>
      <c r="L51" s="5"/>
    </row>
    <row r="52" spans="1:31" hidden="1">
      <c r="B52" s="5"/>
      <c r="L52" s="5"/>
    </row>
    <row r="53" spans="1:31" hidden="1">
      <c r="B53" s="5"/>
      <c r="L53" s="5"/>
    </row>
    <row r="54" spans="1:31" hidden="1">
      <c r="B54" s="5"/>
      <c r="L54" s="5"/>
    </row>
    <row r="55" spans="1:31" hidden="1">
      <c r="B55" s="5"/>
      <c r="L55" s="5"/>
    </row>
    <row r="56" spans="1:31" hidden="1">
      <c r="B56" s="5"/>
      <c r="L56" s="5"/>
    </row>
    <row r="57" spans="1:31" hidden="1">
      <c r="B57" s="5"/>
      <c r="L57" s="5"/>
    </row>
    <row r="58" spans="1:31" hidden="1">
      <c r="B58" s="5"/>
      <c r="L58" s="5"/>
    </row>
    <row r="59" spans="1:31" hidden="1">
      <c r="B59" s="5"/>
      <c r="L59" s="5"/>
    </row>
    <row r="60" spans="1:31" hidden="1">
      <c r="B60" s="5"/>
      <c r="L60" s="5"/>
    </row>
    <row r="61" spans="1:31" s="12" customFormat="1" ht="13.2" hidden="1">
      <c r="A61" s="118"/>
      <c r="B61" s="10"/>
      <c r="C61" s="118"/>
      <c r="D61" s="33" t="s">
        <v>36</v>
      </c>
      <c r="E61" s="115"/>
      <c r="F61" s="35" t="s">
        <v>37</v>
      </c>
      <c r="G61" s="33" t="s">
        <v>36</v>
      </c>
      <c r="H61" s="115"/>
      <c r="I61" s="115"/>
      <c r="J61" s="36" t="s">
        <v>37</v>
      </c>
      <c r="K61" s="115"/>
      <c r="L61" s="11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</row>
    <row r="62" spans="1:31" hidden="1">
      <c r="B62" s="5"/>
      <c r="L62" s="5"/>
    </row>
    <row r="63" spans="1:31" hidden="1">
      <c r="B63" s="5"/>
      <c r="L63" s="5"/>
    </row>
    <row r="64" spans="1:31" hidden="1">
      <c r="B64" s="5"/>
      <c r="L64" s="5"/>
    </row>
    <row r="65" spans="1:31" s="12" customFormat="1" ht="13.2" hidden="1">
      <c r="A65" s="118"/>
      <c r="B65" s="10"/>
      <c r="C65" s="118"/>
      <c r="D65" s="31" t="s">
        <v>38</v>
      </c>
      <c r="E65" s="37"/>
      <c r="F65" s="37"/>
      <c r="G65" s="31" t="s">
        <v>39</v>
      </c>
      <c r="H65" s="37"/>
      <c r="I65" s="37"/>
      <c r="J65" s="37"/>
      <c r="K65" s="37"/>
      <c r="L65" s="11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</row>
    <row r="66" spans="1:31" hidden="1">
      <c r="B66" s="5"/>
      <c r="L66" s="5"/>
    </row>
    <row r="67" spans="1:31" hidden="1">
      <c r="B67" s="5"/>
      <c r="L67" s="5"/>
    </row>
    <row r="68" spans="1:31" hidden="1">
      <c r="B68" s="5"/>
      <c r="L68" s="5"/>
    </row>
    <row r="69" spans="1:31" hidden="1">
      <c r="B69" s="5"/>
      <c r="L69" s="5"/>
    </row>
    <row r="70" spans="1:31" hidden="1">
      <c r="B70" s="5"/>
      <c r="L70" s="5"/>
    </row>
    <row r="71" spans="1:31" hidden="1">
      <c r="B71" s="5"/>
      <c r="L71" s="5"/>
    </row>
    <row r="72" spans="1:31" hidden="1">
      <c r="B72" s="5"/>
      <c r="L72" s="5"/>
    </row>
    <row r="73" spans="1:31" hidden="1">
      <c r="B73" s="5"/>
      <c r="L73" s="5"/>
    </row>
    <row r="74" spans="1:31" hidden="1">
      <c r="B74" s="5"/>
      <c r="L74" s="5"/>
    </row>
    <row r="75" spans="1:31" hidden="1">
      <c r="B75" s="5"/>
      <c r="L75" s="5"/>
    </row>
    <row r="76" spans="1:31" s="12" customFormat="1" ht="13.2" hidden="1">
      <c r="A76" s="118"/>
      <c r="B76" s="10"/>
      <c r="C76" s="118"/>
      <c r="D76" s="33" t="s">
        <v>36</v>
      </c>
      <c r="E76" s="115"/>
      <c r="F76" s="35" t="s">
        <v>37</v>
      </c>
      <c r="G76" s="33" t="s">
        <v>36</v>
      </c>
      <c r="H76" s="115"/>
      <c r="I76" s="115"/>
      <c r="J76" s="36" t="s">
        <v>37</v>
      </c>
      <c r="K76" s="115"/>
      <c r="L76" s="11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</row>
    <row r="77" spans="1:31" s="12" customFormat="1" ht="14.4" hidden="1" customHeight="1">
      <c r="A77" s="118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11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</row>
    <row r="78" spans="1:31" hidden="1"/>
    <row r="79" spans="1:31" hidden="1"/>
    <row r="80" spans="1:31" hidden="1"/>
    <row r="81" spans="1:47" s="12" customFormat="1" ht="6.9" hidden="1" customHeight="1">
      <c r="A81" s="118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1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</row>
    <row r="82" spans="1:47" s="12" customFormat="1" ht="24.9" hidden="1" customHeight="1">
      <c r="A82" s="118"/>
      <c r="B82" s="10"/>
      <c r="C82" s="6" t="s">
        <v>40</v>
      </c>
      <c r="D82" s="118"/>
      <c r="E82" s="118"/>
      <c r="F82" s="118"/>
      <c r="G82" s="118"/>
      <c r="H82" s="118"/>
      <c r="I82" s="118"/>
      <c r="J82" s="118"/>
      <c r="K82" s="118"/>
      <c r="L82" s="11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</row>
    <row r="83" spans="1:47" s="12" customFormat="1" ht="6.9" hidden="1" customHeight="1">
      <c r="A83" s="118"/>
      <c r="B83" s="10"/>
      <c r="C83" s="118"/>
      <c r="D83" s="118"/>
      <c r="E83" s="118"/>
      <c r="F83" s="118"/>
      <c r="G83" s="118"/>
      <c r="H83" s="118"/>
      <c r="I83" s="118"/>
      <c r="J83" s="118"/>
      <c r="K83" s="118"/>
      <c r="L83" s="11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</row>
    <row r="84" spans="1:47" s="12" customFormat="1" ht="12" hidden="1" customHeight="1">
      <c r="A84" s="118"/>
      <c r="B84" s="10"/>
      <c r="C84" s="117" t="s">
        <v>5</v>
      </c>
      <c r="D84" s="118"/>
      <c r="E84" s="118"/>
      <c r="F84" s="118"/>
      <c r="G84" s="118"/>
      <c r="H84" s="118"/>
      <c r="I84" s="118"/>
      <c r="J84" s="118"/>
      <c r="K84" s="118"/>
      <c r="L84" s="11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</row>
    <row r="85" spans="1:47" s="12" customFormat="1" ht="16.5" hidden="1" customHeight="1">
      <c r="A85" s="118"/>
      <c r="B85" s="10"/>
      <c r="C85" s="118"/>
      <c r="D85" s="118"/>
      <c r="E85" s="140" t="str">
        <f>E7</f>
        <v>Kbely dodatek 1.</v>
      </c>
      <c r="F85" s="141"/>
      <c r="G85" s="141"/>
      <c r="H85" s="141"/>
      <c r="I85" s="118"/>
      <c r="J85" s="118"/>
      <c r="K85" s="118"/>
      <c r="L85" s="11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</row>
    <row r="86" spans="1:47" s="12" customFormat="1" ht="12" hidden="1" customHeight="1">
      <c r="A86" s="118"/>
      <c r="B86" s="10"/>
      <c r="C86" s="117" t="s">
        <v>6</v>
      </c>
      <c r="D86" s="118"/>
      <c r="E86" s="118"/>
      <c r="F86" s="118"/>
      <c r="G86" s="118"/>
      <c r="H86" s="118"/>
      <c r="I86" s="118"/>
      <c r="J86" s="118"/>
      <c r="K86" s="118"/>
      <c r="L86" s="11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</row>
    <row r="87" spans="1:47" s="12" customFormat="1" ht="16.5" hidden="1" customHeight="1">
      <c r="A87" s="118"/>
      <c r="B87" s="10"/>
      <c r="C87" s="118"/>
      <c r="D87" s="118"/>
      <c r="E87" s="142" t="str">
        <f>E9</f>
        <v>ZL 05 - přesuny suti</v>
      </c>
      <c r="F87" s="143"/>
      <c r="G87" s="143"/>
      <c r="H87" s="143"/>
      <c r="I87" s="118"/>
      <c r="J87" s="118"/>
      <c r="K87" s="118"/>
      <c r="L87" s="11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</row>
    <row r="88" spans="1:47" s="12" customFormat="1" ht="6.9" hidden="1" customHeight="1">
      <c r="A88" s="118"/>
      <c r="B88" s="10"/>
      <c r="C88" s="118"/>
      <c r="D88" s="118"/>
      <c r="E88" s="118"/>
      <c r="F88" s="118"/>
      <c r="G88" s="118"/>
      <c r="H88" s="118"/>
      <c r="I88" s="118"/>
      <c r="J88" s="118"/>
      <c r="K88" s="118"/>
      <c r="L88" s="11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</row>
    <row r="89" spans="1:47" s="12" customFormat="1" ht="12" hidden="1" customHeight="1">
      <c r="A89" s="118"/>
      <c r="B89" s="10"/>
      <c r="C89" s="117" t="s">
        <v>11</v>
      </c>
      <c r="D89" s="118"/>
      <c r="E89" s="118"/>
      <c r="F89" s="120" t="str">
        <f>F12</f>
        <v>Železnorudská - Praha 9</v>
      </c>
      <c r="G89" s="118"/>
      <c r="H89" s="118"/>
      <c r="I89" s="117" t="s">
        <v>13</v>
      </c>
      <c r="J89" s="14" t="str">
        <f>IF(J12="","",J12)</f>
        <v>24. 6. 2021</v>
      </c>
      <c r="K89" s="118"/>
      <c r="L89" s="11"/>
      <c r="S89" s="118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</row>
    <row r="90" spans="1:47" s="12" customFormat="1" ht="6.9" hidden="1" customHeight="1">
      <c r="A90" s="118"/>
      <c r="B90" s="10"/>
      <c r="C90" s="118"/>
      <c r="D90" s="118"/>
      <c r="E90" s="118"/>
      <c r="F90" s="118"/>
      <c r="G90" s="118"/>
      <c r="H90" s="118"/>
      <c r="I90" s="118"/>
      <c r="J90" s="118"/>
      <c r="K90" s="118"/>
      <c r="L90" s="11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</row>
    <row r="91" spans="1:47" s="12" customFormat="1" ht="15.15" hidden="1" customHeight="1">
      <c r="A91" s="118"/>
      <c r="B91" s="10"/>
      <c r="C91" s="117" t="s">
        <v>14</v>
      </c>
      <c r="D91" s="118"/>
      <c r="E91" s="118"/>
      <c r="F91" s="120" t="str">
        <f>E15</f>
        <v>Městská část Praha 9 - Kbely</v>
      </c>
      <c r="G91" s="118"/>
      <c r="H91" s="118"/>
      <c r="I91" s="117" t="s">
        <v>18</v>
      </c>
      <c r="J91" s="121" t="str">
        <f>E21</f>
        <v>ing. Slavíček</v>
      </c>
      <c r="K91" s="118"/>
      <c r="L91" s="11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</row>
    <row r="92" spans="1:47" s="12" customFormat="1" ht="15.15" hidden="1" customHeight="1">
      <c r="A92" s="118"/>
      <c r="B92" s="10"/>
      <c r="C92" s="117" t="s">
        <v>17</v>
      </c>
      <c r="D92" s="118"/>
      <c r="E92" s="118"/>
      <c r="F92" s="120" t="str">
        <f>IF(E18="","",E18)</f>
        <v>ACG Real s.r.o</v>
      </c>
      <c r="G92" s="118"/>
      <c r="H92" s="118"/>
      <c r="I92" s="117" t="s">
        <v>19</v>
      </c>
      <c r="J92" s="121" t="str">
        <f>E24</f>
        <v>ACG Real s.r.o.</v>
      </c>
      <c r="K92" s="118"/>
      <c r="L92" s="11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</row>
    <row r="93" spans="1:47" s="12" customFormat="1" ht="10.35" hidden="1" customHeight="1">
      <c r="A93" s="118"/>
      <c r="B93" s="10"/>
      <c r="C93" s="118"/>
      <c r="D93" s="118"/>
      <c r="E93" s="118"/>
      <c r="F93" s="118"/>
      <c r="G93" s="118"/>
      <c r="H93" s="118"/>
      <c r="I93" s="118"/>
      <c r="J93" s="118"/>
      <c r="K93" s="118"/>
      <c r="L93" s="11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</row>
    <row r="94" spans="1:47" s="12" customFormat="1" ht="29.25" hidden="1" customHeight="1">
      <c r="A94" s="118"/>
      <c r="B94" s="10"/>
      <c r="C94" s="42" t="s">
        <v>41</v>
      </c>
      <c r="D94" s="24"/>
      <c r="E94" s="24"/>
      <c r="F94" s="24"/>
      <c r="G94" s="24"/>
      <c r="H94" s="24"/>
      <c r="I94" s="24"/>
      <c r="J94" s="43" t="s">
        <v>42</v>
      </c>
      <c r="K94" s="24"/>
      <c r="L94" s="11"/>
      <c r="S94" s="118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</row>
    <row r="95" spans="1:47" s="12" customFormat="1" ht="10.35" hidden="1" customHeight="1">
      <c r="A95" s="118"/>
      <c r="B95" s="10"/>
      <c r="C95" s="118"/>
      <c r="D95" s="118"/>
      <c r="E95" s="118"/>
      <c r="F95" s="118"/>
      <c r="G95" s="118"/>
      <c r="H95" s="118"/>
      <c r="I95" s="118"/>
      <c r="J95" s="118"/>
      <c r="K95" s="118"/>
      <c r="L95" s="11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</row>
    <row r="96" spans="1:47" s="12" customFormat="1" ht="22.8" hidden="1" customHeight="1">
      <c r="A96" s="118"/>
      <c r="B96" s="10"/>
      <c r="C96" s="44" t="s">
        <v>43</v>
      </c>
      <c r="D96" s="118"/>
      <c r="E96" s="118"/>
      <c r="F96" s="118"/>
      <c r="G96" s="118"/>
      <c r="H96" s="118"/>
      <c r="I96" s="118"/>
      <c r="J96" s="20">
        <f>J118</f>
        <v>391091.02</v>
      </c>
      <c r="K96" s="118"/>
      <c r="L96" s="11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U96" s="2" t="s">
        <v>44</v>
      </c>
    </row>
    <row r="97" spans="1:31" s="45" customFormat="1" ht="24.9" hidden="1" customHeight="1">
      <c r="B97" s="46"/>
      <c r="D97" s="47" t="s">
        <v>45</v>
      </c>
      <c r="E97" s="48"/>
      <c r="F97" s="48"/>
      <c r="G97" s="48"/>
      <c r="H97" s="48"/>
      <c r="I97" s="48"/>
      <c r="J97" s="49">
        <f>J119</f>
        <v>391091.02</v>
      </c>
      <c r="L97" s="46"/>
    </row>
    <row r="98" spans="1:31" s="50" customFormat="1" ht="19.95" hidden="1" customHeight="1">
      <c r="B98" s="51"/>
      <c r="D98" s="52" t="s">
        <v>46</v>
      </c>
      <c r="E98" s="53"/>
      <c r="F98" s="53"/>
      <c r="G98" s="53"/>
      <c r="H98" s="53"/>
      <c r="I98" s="53"/>
      <c r="J98" s="54">
        <f>J120</f>
        <v>391091.02</v>
      </c>
      <c r="L98" s="51"/>
    </row>
    <row r="99" spans="1:31" s="12" customFormat="1" ht="21.75" hidden="1" customHeight="1">
      <c r="A99" s="118"/>
      <c r="B99" s="10"/>
      <c r="C99" s="118"/>
      <c r="D99" s="118"/>
      <c r="E99" s="118"/>
      <c r="F99" s="118"/>
      <c r="G99" s="118"/>
      <c r="H99" s="118"/>
      <c r="I99" s="118"/>
      <c r="J99" s="118"/>
      <c r="K99" s="118"/>
      <c r="L99" s="11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</row>
    <row r="100" spans="1:31" s="12" customFormat="1" ht="6.9" hidden="1" customHeight="1">
      <c r="A100" s="118"/>
      <c r="B100" s="38"/>
      <c r="C100" s="39"/>
      <c r="D100" s="39"/>
      <c r="E100" s="39"/>
      <c r="F100" s="39"/>
      <c r="G100" s="39"/>
      <c r="H100" s="39"/>
      <c r="I100" s="39"/>
      <c r="J100" s="39"/>
      <c r="K100" s="39"/>
      <c r="L100" s="11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</row>
    <row r="101" spans="1:31" hidden="1"/>
    <row r="102" spans="1:31" hidden="1"/>
    <row r="103" spans="1:31" hidden="1"/>
    <row r="104" spans="1:31" s="12" customFormat="1" ht="6.9" customHeight="1">
      <c r="A104" s="118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11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</row>
    <row r="105" spans="1:31" s="12" customFormat="1" ht="24.9" customHeight="1">
      <c r="A105" s="118"/>
      <c r="B105" s="10"/>
      <c r="C105" s="6" t="s">
        <v>47</v>
      </c>
      <c r="D105" s="118"/>
      <c r="E105" s="118"/>
      <c r="F105" s="118"/>
      <c r="G105" s="118"/>
      <c r="H105" s="118"/>
      <c r="I105" s="118"/>
      <c r="J105" s="118"/>
      <c r="K105" s="118"/>
      <c r="L105" s="11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</row>
    <row r="106" spans="1:31" s="12" customFormat="1" ht="6.9" customHeight="1">
      <c r="A106" s="118"/>
      <c r="B106" s="10"/>
      <c r="C106" s="118"/>
      <c r="D106" s="118"/>
      <c r="E106" s="118"/>
      <c r="F106" s="118"/>
      <c r="G106" s="118"/>
      <c r="H106" s="118"/>
      <c r="I106" s="118"/>
      <c r="J106" s="118"/>
      <c r="K106" s="118"/>
      <c r="L106" s="11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</row>
    <row r="107" spans="1:31" s="12" customFormat="1" ht="12" customHeight="1">
      <c r="A107" s="118"/>
      <c r="B107" s="10"/>
      <c r="C107" s="117" t="s">
        <v>5</v>
      </c>
      <c r="D107" s="118"/>
      <c r="E107" s="118"/>
      <c r="F107" s="118"/>
      <c r="G107" s="118"/>
      <c r="H107" s="118"/>
      <c r="I107" s="118"/>
      <c r="J107" s="118"/>
      <c r="K107" s="118"/>
      <c r="L107" s="11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</row>
    <row r="108" spans="1:31" s="12" customFormat="1" ht="16.5" customHeight="1">
      <c r="A108" s="118"/>
      <c r="B108" s="10"/>
      <c r="C108" s="118"/>
      <c r="D108" s="118"/>
      <c r="E108" s="140" t="s">
        <v>76</v>
      </c>
      <c r="F108" s="141"/>
      <c r="G108" s="141"/>
      <c r="H108" s="141"/>
      <c r="I108" s="118"/>
      <c r="J108" s="118"/>
      <c r="K108" s="118"/>
      <c r="L108" s="11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</row>
    <row r="109" spans="1:31" s="12" customFormat="1" ht="12" customHeight="1">
      <c r="A109" s="118"/>
      <c r="B109" s="10"/>
      <c r="C109" s="117" t="s">
        <v>6</v>
      </c>
      <c r="D109" s="118"/>
      <c r="E109" s="118"/>
      <c r="F109" s="118"/>
      <c r="G109" s="118"/>
      <c r="H109" s="118"/>
      <c r="I109" s="118"/>
      <c r="J109" s="118"/>
      <c r="K109" s="118"/>
      <c r="L109" s="11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</row>
    <row r="110" spans="1:31" s="12" customFormat="1" ht="16.5" customHeight="1">
      <c r="A110" s="118"/>
      <c r="B110" s="10"/>
      <c r="C110" s="118"/>
      <c r="D110" s="118"/>
      <c r="E110" s="142" t="str">
        <f>E9</f>
        <v>ZL 05 - přesuny suti</v>
      </c>
      <c r="F110" s="143"/>
      <c r="G110" s="143"/>
      <c r="H110" s="143"/>
      <c r="I110" s="118"/>
      <c r="J110" s="118"/>
      <c r="K110" s="118"/>
      <c r="L110" s="11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</row>
    <row r="111" spans="1:31" s="12" customFormat="1" ht="6.9" customHeight="1">
      <c r="A111" s="118"/>
      <c r="B111" s="10"/>
      <c r="C111" s="118"/>
      <c r="D111" s="118"/>
      <c r="E111" s="118"/>
      <c r="F111" s="118"/>
      <c r="G111" s="118"/>
      <c r="H111" s="118"/>
      <c r="I111" s="118"/>
      <c r="J111" s="118"/>
      <c r="K111" s="118"/>
      <c r="L111" s="11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</row>
    <row r="112" spans="1:31" s="12" customFormat="1" ht="12" customHeight="1">
      <c r="A112" s="118"/>
      <c r="B112" s="10"/>
      <c r="C112" s="117" t="s">
        <v>11</v>
      </c>
      <c r="D112" s="118"/>
      <c r="E112" s="118"/>
      <c r="F112" s="120" t="str">
        <f>F12</f>
        <v>Železnorudská - Praha 9</v>
      </c>
      <c r="G112" s="118"/>
      <c r="H112" s="118"/>
      <c r="I112" s="117" t="s">
        <v>13</v>
      </c>
      <c r="J112" s="14">
        <v>44473</v>
      </c>
      <c r="K112" s="118"/>
      <c r="L112" s="11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</row>
    <row r="113" spans="1:65" s="12" customFormat="1" ht="6.9" customHeight="1">
      <c r="A113" s="118"/>
      <c r="B113" s="10"/>
      <c r="C113" s="118"/>
      <c r="D113" s="118"/>
      <c r="E113" s="118"/>
      <c r="F113" s="118"/>
      <c r="G113" s="118"/>
      <c r="H113" s="118"/>
      <c r="I113" s="118"/>
      <c r="J113" s="118"/>
      <c r="K113" s="118"/>
      <c r="L113" s="11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</row>
    <row r="114" spans="1:65" s="12" customFormat="1" ht="15.15" customHeight="1">
      <c r="A114" s="118"/>
      <c r="B114" s="10"/>
      <c r="C114" s="117" t="s">
        <v>14</v>
      </c>
      <c r="D114" s="118"/>
      <c r="E114" s="118"/>
      <c r="F114" s="120" t="str">
        <f>E15</f>
        <v>Městská část Praha 9 - Kbely</v>
      </c>
      <c r="G114" s="118"/>
      <c r="H114" s="118"/>
      <c r="I114" s="117" t="s">
        <v>18</v>
      </c>
      <c r="J114" s="121" t="str">
        <f>E21</f>
        <v>ing. Slavíček</v>
      </c>
      <c r="K114" s="118"/>
      <c r="L114" s="11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</row>
    <row r="115" spans="1:65" s="12" customFormat="1" ht="15.15" customHeight="1">
      <c r="A115" s="118"/>
      <c r="B115" s="10"/>
      <c r="C115" s="117" t="s">
        <v>17</v>
      </c>
      <c r="D115" s="118"/>
      <c r="E115" s="118"/>
      <c r="F115" s="120" t="str">
        <f>IF(E18="","",E18)</f>
        <v>ACG Real s.r.o</v>
      </c>
      <c r="G115" s="118"/>
      <c r="H115" s="118"/>
      <c r="I115" s="117" t="s">
        <v>19</v>
      </c>
      <c r="J115" s="121" t="str">
        <f>E24</f>
        <v>ACG Real s.r.o.</v>
      </c>
      <c r="K115" s="118"/>
      <c r="L115" s="11"/>
      <c r="N115" s="111"/>
      <c r="O115" s="111"/>
      <c r="P115" s="111"/>
      <c r="Q115" s="111"/>
      <c r="R115" s="111"/>
      <c r="S115" s="103"/>
      <c r="T115" s="103"/>
      <c r="U115" s="103"/>
      <c r="V115" s="103"/>
      <c r="W115" s="118"/>
      <c r="X115" s="118"/>
      <c r="Y115" s="118"/>
      <c r="Z115" s="118"/>
      <c r="AA115" s="118"/>
      <c r="AB115" s="118"/>
      <c r="AC115" s="118"/>
      <c r="AD115" s="118"/>
      <c r="AE115" s="118"/>
    </row>
    <row r="116" spans="1:65" s="12" customFormat="1" ht="10.35" customHeight="1">
      <c r="A116" s="118"/>
      <c r="B116" s="10"/>
      <c r="C116" s="118"/>
      <c r="D116" s="118"/>
      <c r="E116" s="118"/>
      <c r="F116" s="118"/>
      <c r="G116" s="118"/>
      <c r="H116" s="118"/>
      <c r="I116" s="118"/>
      <c r="J116" s="118"/>
      <c r="K116" s="118"/>
      <c r="L116" s="11"/>
      <c r="N116" s="150"/>
      <c r="O116" s="150"/>
      <c r="P116" s="150"/>
      <c r="Q116" s="150"/>
      <c r="R116" s="150"/>
      <c r="S116" s="150"/>
      <c r="T116" s="150"/>
      <c r="U116" s="150"/>
      <c r="V116" s="150"/>
      <c r="W116" s="118"/>
      <c r="X116" s="118"/>
      <c r="Y116" s="118"/>
      <c r="Z116" s="118"/>
      <c r="AA116" s="118"/>
      <c r="AB116" s="118"/>
      <c r="AC116" s="118"/>
      <c r="AD116" s="118"/>
      <c r="AE116" s="118"/>
    </row>
    <row r="117" spans="1:65" s="63" customFormat="1" ht="29.25" customHeight="1">
      <c r="A117" s="55"/>
      <c r="B117" s="56"/>
      <c r="C117" s="57" t="s">
        <v>48</v>
      </c>
      <c r="D117" s="58" t="s">
        <v>49</v>
      </c>
      <c r="E117" s="58" t="s">
        <v>50</v>
      </c>
      <c r="F117" s="58" t="s">
        <v>51</v>
      </c>
      <c r="G117" s="58" t="s">
        <v>52</v>
      </c>
      <c r="H117" s="58" t="s">
        <v>53</v>
      </c>
      <c r="I117" s="58" t="s">
        <v>54</v>
      </c>
      <c r="J117" s="59" t="s">
        <v>42</v>
      </c>
      <c r="K117" s="60" t="s">
        <v>55</v>
      </c>
      <c r="L117" s="61"/>
      <c r="M117" s="62" t="s">
        <v>9</v>
      </c>
      <c r="N117" s="151" t="s">
        <v>25</v>
      </c>
      <c r="O117" s="151" t="s">
        <v>56</v>
      </c>
      <c r="P117" s="151" t="s">
        <v>57</v>
      </c>
      <c r="Q117" s="151" t="s">
        <v>58</v>
      </c>
      <c r="R117" s="151" t="s">
        <v>59</v>
      </c>
      <c r="S117" s="151" t="s">
        <v>60</v>
      </c>
      <c r="T117" s="151" t="s">
        <v>61</v>
      </c>
      <c r="U117" s="152"/>
      <c r="V117" s="152"/>
      <c r="W117" s="55"/>
      <c r="X117" s="55"/>
      <c r="Y117" s="55"/>
      <c r="Z117" s="55"/>
      <c r="AA117" s="55"/>
      <c r="AB117" s="55"/>
      <c r="AC117" s="55"/>
      <c r="AD117" s="55"/>
      <c r="AE117" s="55"/>
    </row>
    <row r="118" spans="1:65" s="12" customFormat="1" ht="22.8" customHeight="1">
      <c r="A118" s="118"/>
      <c r="B118" s="10"/>
      <c r="C118" s="64" t="s">
        <v>62</v>
      </c>
      <c r="D118" s="118"/>
      <c r="E118" s="118"/>
      <c r="F118" s="118"/>
      <c r="G118" s="118"/>
      <c r="H118" s="118"/>
      <c r="I118" s="118"/>
      <c r="J118" s="65">
        <f>BK118</f>
        <v>391091.02</v>
      </c>
      <c r="K118" s="118"/>
      <c r="L118" s="10"/>
      <c r="M118" s="66"/>
      <c r="N118" s="150"/>
      <c r="O118" s="150"/>
      <c r="P118" s="149">
        <f>P119</f>
        <v>1756.6239599999999</v>
      </c>
      <c r="Q118" s="150"/>
      <c r="R118" s="149">
        <f>R119</f>
        <v>0</v>
      </c>
      <c r="S118" s="150"/>
      <c r="T118" s="149">
        <f>T119</f>
        <v>0</v>
      </c>
      <c r="U118" s="150"/>
      <c r="V118" s="150"/>
      <c r="W118" s="118"/>
      <c r="X118" s="118"/>
      <c r="Y118" s="118"/>
      <c r="Z118" s="118"/>
      <c r="AA118" s="118"/>
      <c r="AB118" s="118"/>
      <c r="AC118" s="118"/>
      <c r="AD118" s="118"/>
      <c r="AE118" s="118"/>
      <c r="AT118" s="2" t="s">
        <v>63</v>
      </c>
      <c r="AU118" s="2" t="s">
        <v>44</v>
      </c>
      <c r="BK118" s="67">
        <f>BK119</f>
        <v>391091.02</v>
      </c>
    </row>
    <row r="119" spans="1:65" s="68" customFormat="1" ht="25.95" customHeight="1">
      <c r="B119" s="69"/>
      <c r="D119" s="70" t="s">
        <v>63</v>
      </c>
      <c r="E119" s="71" t="s">
        <v>64</v>
      </c>
      <c r="F119" s="71" t="s">
        <v>65</v>
      </c>
      <c r="J119" s="72">
        <f>BK119</f>
        <v>391091.02</v>
      </c>
      <c r="L119" s="69"/>
      <c r="M119" s="73"/>
      <c r="N119" s="148"/>
      <c r="O119" s="148"/>
      <c r="P119" s="149">
        <f>P120</f>
        <v>1756.6239599999999</v>
      </c>
      <c r="Q119" s="148"/>
      <c r="R119" s="149">
        <f>R120</f>
        <v>0</v>
      </c>
      <c r="S119" s="148"/>
      <c r="T119" s="149">
        <f>T120</f>
        <v>0</v>
      </c>
      <c r="U119" s="148"/>
      <c r="V119" s="148"/>
      <c r="AR119" s="70" t="s">
        <v>66</v>
      </c>
      <c r="AT119" s="74" t="s">
        <v>63</v>
      </c>
      <c r="AU119" s="74" t="s">
        <v>67</v>
      </c>
      <c r="AY119" s="70" t="s">
        <v>68</v>
      </c>
      <c r="BK119" s="75">
        <f>BK120</f>
        <v>391091.02</v>
      </c>
    </row>
    <row r="120" spans="1:65" s="68" customFormat="1" ht="22.8" customHeight="1">
      <c r="B120" s="69"/>
      <c r="D120" s="70" t="s">
        <v>63</v>
      </c>
      <c r="E120" s="76" t="s">
        <v>69</v>
      </c>
      <c r="F120" s="76" t="s">
        <v>70</v>
      </c>
      <c r="J120" s="77">
        <f>BK120</f>
        <v>391091.02</v>
      </c>
      <c r="L120" s="69"/>
      <c r="M120" s="73"/>
      <c r="N120" s="148"/>
      <c r="O120" s="148"/>
      <c r="P120" s="149">
        <f>P121</f>
        <v>1756.6239599999999</v>
      </c>
      <c r="Q120" s="148"/>
      <c r="R120" s="149">
        <f>R121</f>
        <v>0</v>
      </c>
      <c r="S120" s="148"/>
      <c r="T120" s="149">
        <f>T121</f>
        <v>0</v>
      </c>
      <c r="U120" s="148"/>
      <c r="V120" s="148"/>
      <c r="AR120" s="70" t="s">
        <v>66</v>
      </c>
      <c r="AT120" s="74" t="s">
        <v>63</v>
      </c>
      <c r="AU120" s="74" t="s">
        <v>66</v>
      </c>
      <c r="AY120" s="70" t="s">
        <v>68</v>
      </c>
      <c r="BK120" s="75">
        <f>BK121</f>
        <v>391091.02</v>
      </c>
    </row>
    <row r="121" spans="1:65" s="12" customFormat="1" ht="44.25" customHeight="1">
      <c r="A121" s="118"/>
      <c r="B121" s="78"/>
      <c r="C121" s="79" t="s">
        <v>1</v>
      </c>
      <c r="D121" s="79" t="s">
        <v>71</v>
      </c>
      <c r="E121" s="80" t="s">
        <v>89</v>
      </c>
      <c r="F121" s="81" t="s">
        <v>88</v>
      </c>
      <c r="G121" s="82" t="s">
        <v>72</v>
      </c>
      <c r="H121" s="83">
        <v>583.596</v>
      </c>
      <c r="I121" s="84">
        <v>670.14</v>
      </c>
      <c r="J121" s="84">
        <f>ROUND(I121*H121,2)</f>
        <v>391091.02</v>
      </c>
      <c r="K121" s="85"/>
      <c r="L121" s="10"/>
      <c r="M121" s="147" t="s">
        <v>9</v>
      </c>
      <c r="N121" s="153" t="s">
        <v>26</v>
      </c>
      <c r="O121" s="154">
        <v>3.01</v>
      </c>
      <c r="P121" s="154">
        <f>O121*H121</f>
        <v>1756.6239599999999</v>
      </c>
      <c r="Q121" s="154">
        <v>0</v>
      </c>
      <c r="R121" s="154">
        <f>Q121*H121</f>
        <v>0</v>
      </c>
      <c r="S121" s="154">
        <v>0</v>
      </c>
      <c r="T121" s="154">
        <f>S121*H121</f>
        <v>0</v>
      </c>
      <c r="U121" s="150"/>
      <c r="V121" s="150"/>
      <c r="W121" s="118"/>
      <c r="X121" s="118"/>
      <c r="Y121" s="118"/>
      <c r="Z121" s="118"/>
      <c r="AA121" s="118"/>
      <c r="AB121" s="118"/>
      <c r="AC121" s="118"/>
      <c r="AD121" s="118"/>
      <c r="AE121" s="118"/>
      <c r="AR121" s="86" t="s">
        <v>73</v>
      </c>
      <c r="AT121" s="86" t="s">
        <v>71</v>
      </c>
      <c r="AU121" s="86" t="s">
        <v>1</v>
      </c>
      <c r="AY121" s="2" t="s">
        <v>68</v>
      </c>
      <c r="BE121" s="87">
        <f>IF(N121="základní",J121,0)</f>
        <v>391091.02</v>
      </c>
      <c r="BF121" s="87">
        <f>IF(N121="snížená",J121,0)</f>
        <v>0</v>
      </c>
      <c r="BG121" s="87">
        <f>IF(N121="zákl. přenesená",J121,0)</f>
        <v>0</v>
      </c>
      <c r="BH121" s="87">
        <f>IF(N121="sníž. přenesená",J121,0)</f>
        <v>0</v>
      </c>
      <c r="BI121" s="87">
        <f>IF(N121="nulová",J121,0)</f>
        <v>0</v>
      </c>
      <c r="BJ121" s="2" t="s">
        <v>66</v>
      </c>
      <c r="BK121" s="87">
        <f>ROUND(I121*H121,2)</f>
        <v>391091.02</v>
      </c>
      <c r="BL121" s="2" t="s">
        <v>73</v>
      </c>
      <c r="BM121" s="86" t="s">
        <v>87</v>
      </c>
    </row>
    <row r="122" spans="1:65" s="12" customFormat="1" ht="6.9" customHeight="1">
      <c r="A122" s="118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10"/>
      <c r="M122" s="118"/>
      <c r="N122" s="111"/>
      <c r="O122" s="103"/>
      <c r="P122" s="103"/>
      <c r="Q122" s="103"/>
      <c r="R122" s="103"/>
      <c r="S122" s="103"/>
      <c r="T122" s="103"/>
      <c r="U122" s="103"/>
      <c r="V122" s="103"/>
      <c r="W122" s="118"/>
      <c r="X122" s="118"/>
      <c r="Y122" s="118"/>
      <c r="Z122" s="118"/>
      <c r="AA122" s="118"/>
      <c r="AB122" s="118"/>
      <c r="AC122" s="118"/>
      <c r="AD122" s="118"/>
      <c r="AE122" s="118"/>
    </row>
  </sheetData>
  <autoFilter ref="C117:K121"/>
  <mergeCells count="8">
    <mergeCell ref="E108:H108"/>
    <mergeCell ref="E110:H110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Rekapitulace stavby</vt:lpstr>
      <vt:lpstr>ZL 05 - přesuny suti</vt:lpstr>
      <vt:lpstr>'ZL 05 - přesuny suti'!Názvy_tisku</vt:lpstr>
      <vt:lpstr>'ZL 05 - přesuny suti'!Oblast_tisku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2021-04-14T13:32:10Z</cp:lastPrinted>
  <dcterms:created xsi:type="dcterms:W3CDTF">2021-04-14T10:55:15Z</dcterms:created>
  <dcterms:modified xsi:type="dcterms:W3CDTF">2021-10-04T06:48:11Z</dcterms:modified>
</cp:coreProperties>
</file>