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540" yWindow="6360" windowWidth="7500" windowHeight="6000" activeTab="1"/>
  </bookViews>
  <sheets>
    <sheet name="Rekapitulace stavby" sheetId="1" r:id="rId1"/>
    <sheet name="ZL 01 - ISO nosník" sheetId="2" r:id="rId2"/>
  </sheets>
  <definedNames>
    <definedName name="_xlnm._FilterDatabase" localSheetId="1" hidden="1">'ZL 01 - ISO nosník'!$C$122:$K$128</definedName>
    <definedName name="_xlnm.Print_Titles" localSheetId="0">'Rekapitulace stavby'!$96:$96</definedName>
    <definedName name="_xlnm.Print_Titles" localSheetId="1">'ZL 01 - ISO nosník'!$122:$122</definedName>
    <definedName name="_xlnm.Print_Area" localSheetId="0">'Rekapitulace stavby'!$D$10:$AO$74,'Rekapitulace stavby'!$C$84:$AQ$100</definedName>
    <definedName name="_xlnm.Print_Area" localSheetId="1">'ZL 01 - ISO nosník'!$C$82:$J$104,'ZL 01 - ISO nosník'!$C$110:$K$128</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7" i="2"/>
  <c r="J130"/>
  <c r="J125"/>
  <c r="J127"/>
  <c r="AM89" i="1"/>
  <c r="J124" i="2" l="1"/>
  <c r="J123" s="1"/>
  <c r="J37"/>
  <c r="J36"/>
  <c r="J35"/>
  <c r="BI127"/>
  <c r="BH127"/>
  <c r="BG127"/>
  <c r="BF127"/>
  <c r="T127"/>
  <c r="T125" s="1"/>
  <c r="T124" s="1"/>
  <c r="R127"/>
  <c r="R125" s="1"/>
  <c r="R124" s="1"/>
  <c r="P127"/>
  <c r="P125" s="1"/>
  <c r="P124" s="1"/>
  <c r="J24"/>
  <c r="E24"/>
  <c r="J23"/>
  <c r="J18"/>
  <c r="E18"/>
  <c r="J17"/>
  <c r="J15"/>
  <c r="E15"/>
  <c r="J14"/>
  <c r="J12"/>
  <c r="E7"/>
  <c r="E85" s="1"/>
  <c r="AM92" i="1"/>
  <c r="AM91"/>
  <c r="L89"/>
  <c r="L87"/>
  <c r="L86"/>
  <c r="BK127" i="2"/>
  <c r="AS98" i="1"/>
  <c r="AX99" l="1"/>
  <c r="AY99"/>
  <c r="J101" i="2"/>
  <c r="J100" s="1"/>
  <c r="F36"/>
  <c r="R123"/>
  <c r="P123"/>
  <c r="T123"/>
  <c r="E113"/>
  <c r="BE127"/>
  <c r="BK125"/>
  <c r="J34"/>
  <c r="F35"/>
  <c r="F34"/>
  <c r="F37"/>
  <c r="BD99" i="1" l="1"/>
  <c r="BD98" s="1"/>
  <c r="W39" s="1"/>
  <c r="BB99"/>
  <c r="BB98" s="1"/>
  <c r="W37" s="1"/>
  <c r="BC99"/>
  <c r="BC98" s="1"/>
  <c r="AY98" s="1"/>
  <c r="AU99"/>
  <c r="AU98" s="1"/>
  <c r="BA99"/>
  <c r="BA98" s="1"/>
  <c r="W36" s="1"/>
  <c r="AW99"/>
  <c r="BK124" i="2"/>
  <c r="F33"/>
  <c r="J33"/>
  <c r="W38" i="1" l="1"/>
  <c r="AX98"/>
  <c r="AW98"/>
  <c r="AK36" s="1"/>
  <c r="AV99"/>
  <c r="AT99" s="1"/>
  <c r="AZ99"/>
  <c r="AZ98" s="1"/>
  <c r="AV98" s="1"/>
  <c r="BK123" i="2"/>
  <c r="AT98" i="1" l="1"/>
  <c r="J30" i="2"/>
  <c r="AG99" i="1" l="1"/>
  <c r="AG98" s="1"/>
  <c r="J39" i="2"/>
  <c r="W35" i="1" l="1"/>
  <c r="AK35" s="1"/>
  <c r="U94"/>
  <c r="AK32"/>
  <c r="AK41" l="1"/>
  <c r="AN98" s="1"/>
</calcChain>
</file>

<file path=xl/sharedStrings.xml><?xml version="1.0" encoding="utf-8"?>
<sst xmlns="http://schemas.openxmlformats.org/spreadsheetml/2006/main" count="287" uniqueCount="146">
  <si>
    <t>Export Komplet</t>
  </si>
  <si>
    <t/>
  </si>
  <si>
    <t>2.0</t>
  </si>
  <si>
    <t>False</t>
  </si>
  <si>
    <t>{32e88ad2-4ff3-4476-be59-d619874beaf8}</t>
  </si>
  <si>
    <t>&gt;&gt;  skryté sloupce  &lt;&lt;</t>
  </si>
  <si>
    <t>0,01</t>
  </si>
  <si>
    <t>21</t>
  </si>
  <si>
    <t>15</t>
  </si>
  <si>
    <t>v ---  níže se nacházejí doplnkové a pomocné údaje k sestavám  --- v</t>
  </si>
  <si>
    <t>0,001</t>
  </si>
  <si>
    <t>Kód:</t>
  </si>
  <si>
    <t>Stavba:</t>
  </si>
  <si>
    <t>KSO:</t>
  </si>
  <si>
    <t>CC-CZ:</t>
  </si>
  <si>
    <t>Místo:</t>
  </si>
  <si>
    <t>Městys Liteň Zámecký park 402</t>
  </si>
  <si>
    <t>Datum:</t>
  </si>
  <si>
    <t>Zadavatel:</t>
  </si>
  <si>
    <t>IČ:</t>
  </si>
  <si>
    <t xml:space="preserve"> </t>
  </si>
  <si>
    <t>DIČ:</t>
  </si>
  <si>
    <t>Zhotovitel:</t>
  </si>
  <si>
    <t>Projektant:</t>
  </si>
  <si>
    <t>Ing.Arch. Ivan Vavřík</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</si>
  <si>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</si>
  <si>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</si>
  <si>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</si>
  <si>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</si>
  <si>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</si>
  <si>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</si>
  <si>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</si>
  <si>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</si>
  <si>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</si>
  <si>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</si>
  <si>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</si>
  <si>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</si>
  <si>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</si>
  <si>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</si>
  <si>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</si>
  <si>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</si>
  <si>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</si>
  <si>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</si>
  <si>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</si>
  <si>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</si>
  <si>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</si>
  <si>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Zhotovitel</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</si>
  <si>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</si>
  <si>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</si>
  <si>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</si>
  <si>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</si>
  <si>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</si>
  <si>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</si>
  <si>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</si>
  <si>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</si>
  <si>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</si>
  <si>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</si>
  <si>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</si>
  <si>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</si>
  <si>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</si>
  <si>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</si>
  <si>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</si>
  <si>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</si>
  <si>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</si>
  <si>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</si>
  <si>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</si>
  <si>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</si>
  <si>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</si>
  <si>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</si>
  <si>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</si>
  <si>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</si>
  <si>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</si>
  <si>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</si>
  <si>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STA</t>
  </si>
  <si>
    <t>1</t>
  </si>
  <si>
    <t>{3ce2f7a8-5b75-461e-88f5-bb13ec14a7cd}</t>
  </si>
  <si>
    <t>2</t>
  </si>
  <si>
    <t>KRYCÍ LIST SOUPISU PRACÍ</t>
  </si>
  <si>
    <t>Objekt:</t>
  </si>
  <si>
    <t>ZL 01 - Doplnění hydroizolace objektu A</t>
  </si>
  <si>
    <t>REKAPITULACE ČLENĚNÍ SOUPISU PRACÍ</t>
  </si>
  <si>
    <t>Kód dílu - Popis</t>
  </si>
  <si>
    <t>Cena celkem [CZK]</t>
  </si>
  <si>
    <t>Náklady ze soupisu prací</t>
  </si>
  <si>
    <t>-1</t>
  </si>
  <si>
    <t>PČ</t>
  </si>
  <si>
    <t>MJ</t>
  </si>
  <si>
    <t>Množství</t>
  </si>
  <si>
    <t>J.cena [CZK]</t>
  </si>
  <si>
    <t>Cenová soustava</t>
  </si>
  <si>
    <t>J. Nh [h]</t>
  </si>
  <si>
    <t>Nh celkem [h]</t>
  </si>
  <si>
    <t>J. hmotnost [t]</t>
  </si>
  <si>
    <t>Hmotnost celkem [t]</t>
  </si>
  <si>
    <t>J. suť [t]</t>
  </si>
  <si>
    <t>Suť Celkem [t]</t>
  </si>
  <si>
    <t>Náklady soupisu celkem</t>
  </si>
  <si>
    <t>HSV</t>
  </si>
  <si>
    <t>ROZPOCET</t>
  </si>
  <si>
    <t>K</t>
  </si>
  <si>
    <t>4</t>
  </si>
  <si>
    <t>1040418086</t>
  </si>
  <si>
    <t xml:space="preserve">ACG Real s.r.o </t>
  </si>
  <si>
    <t xml:space="preserve">Ocenění prací a dodávek </t>
  </si>
  <si>
    <t>Popis prací :</t>
  </si>
  <si>
    <t>IČ:  70856508</t>
  </si>
  <si>
    <t>IČ: 27094359</t>
  </si>
  <si>
    <t xml:space="preserve">Zhotovitel:  ACG Real .s.ro </t>
  </si>
  <si>
    <t>SOUPIS OCENĚNÍ PRACÍ</t>
  </si>
  <si>
    <t xml:space="preserve">ACG Real. s.r.o </t>
  </si>
  <si>
    <t xml:space="preserve">Zpracovatel:  ACG Real s.r.o </t>
  </si>
  <si>
    <t xml:space="preserve">Zhotovitel:  ACG Real  s.r.o </t>
  </si>
  <si>
    <t xml:space="preserve">ZL 01 -  ISO nosníky ocelové kce pro přerušení tepelného mostu   </t>
  </si>
  <si>
    <t>ZL 01</t>
  </si>
  <si>
    <t xml:space="preserve">Nástavba jednoho a rekonstrukce dvou podlaží polikliniky Kbely </t>
  </si>
  <si>
    <t xml:space="preserve">Železnobrodská Praha 9 Kbely </t>
  </si>
  <si>
    <t xml:space="preserve">Městská část Praha 9 - Kbely </t>
  </si>
  <si>
    <t xml:space="preserve">ing. Slavíček </t>
  </si>
  <si>
    <t xml:space="preserve">ZL 01 </t>
  </si>
  <si>
    <t xml:space="preserve">ISO nosníky OK kce - dopočet KS </t>
  </si>
  <si>
    <t xml:space="preserve">ZL 01 - ISO nosníky OK kce </t>
  </si>
  <si>
    <t>Železnobrodská Praha 9</t>
  </si>
  <si>
    <t xml:space="preserve">Železnobrodská - Praha 9 </t>
  </si>
  <si>
    <t xml:space="preserve">Zadavatel:  Městská část Praha 9 - Kbely  </t>
  </si>
  <si>
    <t>336</t>
  </si>
  <si>
    <t>953511R</t>
  </si>
  <si>
    <t>Nosný tepelně-izolační prvek 3.np / D+M /</t>
  </si>
  <si>
    <t>kus</t>
  </si>
  <si>
    <t>9</t>
  </si>
  <si>
    <t>Ostatní konstrukce a práce, bourání</t>
  </si>
  <si>
    <t xml:space="preserve">Práce a dodávky HSV  </t>
  </si>
  <si>
    <t xml:space="preserve">Zadavatel:    Městská část Praha 9  </t>
  </si>
  <si>
    <t xml:space="preserve">Práce a dodávky HSV </t>
  </si>
  <si>
    <t xml:space="preserve">j.c odpovídá smluvnímu ocenění </t>
  </si>
  <si>
    <t xml:space="preserve">Z toho přípočtová částka </t>
  </si>
  <si>
    <t xml:space="preserve">Z toho odpočtová  částka </t>
  </si>
  <si>
    <t xml:space="preserve">Projektant:     ing. Slavíček  </t>
  </si>
  <si>
    <t>Isokorby KST … 28 ks (Isokorb KSTZ22 … 14 ks + Isokorb KSTQ22 … 14 ks)</t>
  </si>
  <si>
    <t>28-13</t>
  </si>
  <si>
    <t>- z vysokopevnostního plastu S4000 - tl. materiálu 15 mm</t>
  </si>
  <si>
    <t>(každý kus: rozměr 150x110 mm + 4x závitová tyč průměr 16 mm - rozteč děr 60*80 mm) viz výkres v příloze</t>
  </si>
  <si>
    <t>Termoizolační vysokopevnostní prvky S4000 mají o cca 50% lepší koeficient prostupu tepla … U=8,41 W/m2.K, než zmiňované Isokorby (16,2 resp. 18,1 W/m2.K) – viz výpočet a TL v příloze.</t>
  </si>
  <si>
    <t>Nově přidané profily: Termoizolační prvek S4000/1</t>
  </si>
  <si>
    <t>V rámci zadání položkového VV ocenění zakázky došlo k chybnému uvedení počtu požadovaných ISO nosníků u OK kce pro bezpodmínečné zajištění přerušení tepelného mostu skrze OK kci . Dle zadání 13 ks , skutečnost 28 ks - je tedy požadováno docenění 15 Ks prvků za stanovenou j.c. dle ocenění VV. Navíc byly přidány Termoizolační prvky - 22 ks.</t>
  </si>
  <si>
    <t>95351R</t>
  </si>
  <si>
    <t>V rámci zadání položkového VV ocenění zakázky došlo k chybnému uvedení počtu požadovaných ISO nosníků u OK kce pro bezpodmínečné zajištění přerušení tepelného mostu skrze OK kci . Dle zadání 13 ks , skutečnost 28 ks - je tedy požadováno docenění 15 Ks prvků za stanovenou j.c. dle ocenění VV. Navíc byly přidány Termoizolační prvky - 22 ks. K navýšení došlo kvůli změnám v dílenské dokumentaci nosné konstrukce 3. NP a střechy. Původně tesařské konstrukce byly nahrazeny ocelovými. Zvýšený počet prvků  typu Isokorb nahrazuje obalení ocelových nosníků, které přečnívají přes líc tepelné izolace fasády tepelnou izolací. Toto opatření má zabránit vzniku tepelných mostů a následně kondenzaci vody v konstrukci. Prvky Isokorb jsou dvojí velikosti. K navýšení došlo u prvků menší velikosti. Jde o upřesnění technického řešení s pohledem na provedení stavby.</t>
  </si>
</sst>
</file>

<file path=xl/styles.xml><?xml version="1.0" encoding="utf-8"?>
<styleSheet xmlns="http://schemas.openxmlformats.org/spreadsheetml/2006/main">
  <numFmts count="5">
    <numFmt numFmtId="164" formatCode="#,##0.00%"/>
    <numFmt numFmtId="165" formatCode="dd\.mm\.yyyy"/>
    <numFmt numFmtId="166" formatCode="#,##0.00000"/>
    <numFmt numFmtId="167" formatCode="#,##0.000"/>
    <numFmt numFmtId="168" formatCode="#,##0.0"/>
  </numFmts>
  <fonts count="43">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FFFFFF"/>
      <name val="Arial CE"/>
    </font>
    <font>
      <sz val="8"/>
      <color rgb="FF3366FF"/>
      <name val="Arial CE"/>
    </font>
    <font>
      <b/>
      <sz val="14"/>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amily val="1"/>
      <charset val="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u/>
      <sz val="11"/>
      <color theme="10"/>
      <name val="Calibri"/>
      <family val="2"/>
      <charset val="238"/>
      <scheme val="minor"/>
    </font>
    <font>
      <sz val="12"/>
      <name val="Arial CE"/>
      <family val="2"/>
    </font>
    <font>
      <sz val="14"/>
      <name val="Arial CE"/>
    </font>
    <font>
      <b/>
      <u/>
      <sz val="14"/>
      <name val="Arial CE"/>
    </font>
    <font>
      <u/>
      <sz val="8"/>
      <name val="Arial CE"/>
    </font>
    <font>
      <sz val="9"/>
      <name val="Arial CE"/>
      <family val="2"/>
    </font>
    <font>
      <sz val="10"/>
      <name val="Arial CE"/>
      <family val="2"/>
    </font>
    <font>
      <sz val="10"/>
      <name val="Arial CE"/>
      <charset val="238"/>
    </font>
    <font>
      <sz val="6"/>
      <color theme="0" tint="-0.499984740745262"/>
      <name val="Arial CE"/>
    </font>
    <font>
      <sz val="12"/>
      <color rgb="FF960000"/>
      <name val="Arial CE"/>
      <charset val="238"/>
    </font>
    <font>
      <b/>
      <sz val="11"/>
      <color rgb="FF969696"/>
      <name val="Arial CE"/>
      <charset val="238"/>
    </font>
    <font>
      <sz val="8"/>
      <color theme="3" tint="-0.249977111117893"/>
      <name val="Arial CE"/>
    </font>
    <font>
      <sz val="12"/>
      <name val="Arial CE"/>
      <charset val="238"/>
    </font>
    <font>
      <sz val="8"/>
      <name val="Arial CE"/>
      <charset val="238"/>
    </font>
  </fonts>
  <fills count="6">
    <fill>
      <patternFill patternType="none"/>
    </fill>
    <fill>
      <patternFill patternType="gray125"/>
    </fill>
    <fill>
      <patternFill patternType="solid">
        <fgColor rgb="FFC0C0C0"/>
      </patternFill>
    </fill>
    <fill>
      <patternFill patternType="solid">
        <fgColor rgb="FFBEBEBE"/>
      </patternFill>
    </fill>
    <fill>
      <patternFill patternType="solid">
        <fgColor rgb="FFD2D2D2"/>
      </patternFill>
    </fill>
    <fill>
      <patternFill patternType="solid">
        <fgColor theme="0"/>
        <bgColor indexed="64"/>
      </patternFill>
    </fill>
  </fills>
  <borders count="3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hair">
        <color rgb="FF969696"/>
      </left>
      <right style="thin">
        <color rgb="FF969696"/>
      </right>
      <top style="hair">
        <color rgb="FF969696"/>
      </top>
      <bottom style="hair">
        <color rgb="FF969696"/>
      </bottom>
      <diagonal/>
    </border>
    <border>
      <left style="hair">
        <color rgb="FF969696"/>
      </left>
      <right style="hair">
        <color rgb="FF969696"/>
      </right>
      <top style="hair">
        <color rgb="FF969696"/>
      </top>
      <bottom style="thin">
        <color rgb="FF969696"/>
      </bottom>
      <diagonal/>
    </border>
    <border>
      <left style="hair">
        <color rgb="FF969696"/>
      </left>
      <right style="thin">
        <color rgb="FF000000"/>
      </right>
      <top style="hair">
        <color rgb="FF969696"/>
      </top>
      <bottom/>
      <diagonal/>
    </border>
    <border>
      <left style="hair">
        <color rgb="FF969696"/>
      </left>
      <right style="thin">
        <color rgb="FF969696"/>
      </right>
      <top style="hair">
        <color rgb="FF969696"/>
      </top>
      <bottom/>
      <diagonal/>
    </border>
    <border>
      <left style="hair">
        <color rgb="FF969696"/>
      </left>
      <right style="hair">
        <color rgb="FF969696"/>
      </right>
      <top style="hair">
        <color rgb="FF969696"/>
      </top>
      <bottom/>
      <diagonal/>
    </border>
    <border>
      <left/>
      <right/>
      <top style="thin">
        <color rgb="FF969696"/>
      </top>
      <bottom/>
      <diagonal/>
    </border>
    <border>
      <left/>
      <right/>
      <top style="hair">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rgb="FF969696"/>
      </left>
      <right style="hair">
        <color rgb="FF969696"/>
      </right>
      <top/>
      <bottom/>
      <diagonal/>
    </border>
    <border>
      <left style="hair">
        <color rgb="FF969696"/>
      </left>
      <right style="hair">
        <color rgb="FF969696"/>
      </right>
      <top/>
      <bottom style="hair">
        <color rgb="FF969696"/>
      </bottom>
      <diagonal/>
    </border>
  </borders>
  <cellStyleXfs count="2">
    <xf numFmtId="0" fontId="0" fillId="0" borderId="0"/>
    <xf numFmtId="0" fontId="29" fillId="0" borderId="0" applyNumberFormat="0" applyFill="0" applyBorder="0" applyAlignment="0" applyProtection="0"/>
  </cellStyleXfs>
  <cellXfs count="258">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1" fillId="0" borderId="0" xfId="0" applyFont="1" applyAlignment="1">
      <alignment horizontal="left" vertical="center"/>
    </xf>
    <xf numFmtId="0" fontId="10"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0" borderId="0" xfId="0" applyFont="1" applyAlignment="1">
      <alignment horizontal="left" vertical="center" wrapText="1"/>
    </xf>
    <xf numFmtId="0" fontId="0" fillId="0" borderId="4" xfId="0" applyBorder="1"/>
    <xf numFmtId="0" fontId="0" fillId="0" borderId="0" xfId="0" applyFont="1" applyAlignment="1">
      <alignment vertical="center"/>
    </xf>
    <xf numFmtId="0" fontId="0" fillId="0" borderId="3" xfId="0" applyFont="1" applyBorder="1" applyAlignment="1">
      <alignment vertical="center"/>
    </xf>
    <xf numFmtId="0" fontId="12"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ont="1" applyFill="1" applyAlignment="1">
      <alignment vertical="center"/>
    </xf>
    <xf numFmtId="0" fontId="4" fillId="3" borderId="6" xfId="0" applyFont="1" applyFill="1" applyBorder="1" applyAlignment="1">
      <alignment horizontal="left" vertical="center"/>
    </xf>
    <xf numFmtId="0" fontId="0" fillId="3" borderId="7" xfId="0" applyFont="1" applyFill="1" applyBorder="1" applyAlignment="1">
      <alignment vertical="center"/>
    </xf>
    <xf numFmtId="0" fontId="4" fillId="3" borderId="7" xfId="0" applyFont="1" applyFill="1" applyBorder="1" applyAlignment="1">
      <alignment horizontal="center" vertical="center"/>
    </xf>
    <xf numFmtId="0" fontId="0" fillId="0" borderId="3" xfId="0" applyBorder="1" applyAlignment="1">
      <alignment vertical="center"/>
    </xf>
    <xf numFmtId="0" fontId="14"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2"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4" borderId="7" xfId="0" applyFont="1" applyFill="1" applyBorder="1" applyAlignment="1">
      <alignment vertical="center"/>
    </xf>
    <xf numFmtId="0" fontId="17" fillId="4" borderId="0" xfId="0" applyFont="1" applyFill="1" applyAlignment="1">
      <alignment horizontal="center" vertical="center"/>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19" fillId="0" borderId="0" xfId="0" applyFont="1" applyAlignment="1">
      <alignment horizontal="left" vertical="center"/>
    </xf>
    <xf numFmtId="0" fontId="19" fillId="0" borderId="0" xfId="0" applyFont="1" applyAlignment="1">
      <alignment vertical="center"/>
    </xf>
    <xf numFmtId="4" fontId="19" fillId="0" borderId="0" xfId="0" applyNumberFormat="1" applyFont="1" applyAlignment="1">
      <alignment vertical="center"/>
    </xf>
    <xf numFmtId="0" fontId="4" fillId="0" borderId="0" xfId="0" applyFont="1" applyAlignment="1">
      <alignment horizontal="center" vertical="center"/>
    </xf>
    <xf numFmtId="4" fontId="15" fillId="0" borderId="14" xfId="0" applyNumberFormat="1" applyFont="1" applyBorder="1" applyAlignment="1">
      <alignment vertical="center"/>
    </xf>
    <xf numFmtId="4" fontId="15" fillId="0" borderId="0" xfId="0" applyNumberFormat="1" applyFont="1" applyBorder="1" applyAlignment="1">
      <alignment vertical="center"/>
    </xf>
    <xf numFmtId="166" fontId="15" fillId="0" borderId="0" xfId="0" applyNumberFormat="1" applyFont="1" applyBorder="1" applyAlignment="1">
      <alignment vertical="center"/>
    </xf>
    <xf numFmtId="4" fontId="15" fillId="0" borderId="15" xfId="0" applyNumberFormat="1" applyFont="1" applyBorder="1" applyAlignment="1">
      <alignment vertical="center"/>
    </xf>
    <xf numFmtId="0" fontId="4" fillId="0" borderId="0" xfId="0" applyFont="1" applyAlignment="1">
      <alignment horizontal="left" vertical="center"/>
    </xf>
    <xf numFmtId="0" fontId="20" fillId="0" borderId="0" xfId="0" applyFont="1" applyAlignment="1">
      <alignment horizontal="left" vertical="center"/>
    </xf>
    <xf numFmtId="0" fontId="21" fillId="0" borderId="0" xfId="1" applyFont="1" applyAlignment="1">
      <alignment horizontal="center" vertical="center"/>
    </xf>
    <xf numFmtId="0" fontId="5" fillId="0" borderId="3" xfId="0" applyFont="1" applyBorder="1" applyAlignment="1">
      <alignment vertical="center"/>
    </xf>
    <xf numFmtId="0" fontId="22" fillId="0" borderId="0" xfId="0" applyFont="1" applyAlignment="1">
      <alignment vertical="center"/>
    </xf>
    <xf numFmtId="0" fontId="23" fillId="0" borderId="0" xfId="0" applyFont="1" applyAlignment="1">
      <alignment vertical="center"/>
    </xf>
    <xf numFmtId="0" fontId="3" fillId="0" borderId="0" xfId="0" applyFont="1" applyAlignment="1">
      <alignment horizontal="center" vertical="center"/>
    </xf>
    <xf numFmtId="4" fontId="24" fillId="0" borderId="19" xfId="0" applyNumberFormat="1" applyFont="1" applyBorder="1" applyAlignment="1">
      <alignment vertical="center"/>
    </xf>
    <xf numFmtId="4" fontId="24" fillId="0" borderId="20" xfId="0" applyNumberFormat="1" applyFont="1" applyBorder="1" applyAlignment="1">
      <alignment vertical="center"/>
    </xf>
    <xf numFmtId="166" fontId="24" fillId="0" borderId="20" xfId="0" applyNumberFormat="1" applyFont="1" applyBorder="1" applyAlignment="1">
      <alignment vertical="center"/>
    </xf>
    <xf numFmtId="4" fontId="24" fillId="0" borderId="21" xfId="0" applyNumberFormat="1" applyFont="1" applyBorder="1" applyAlignment="1">
      <alignment vertical="center"/>
    </xf>
    <xf numFmtId="0" fontId="5" fillId="0" borderId="0" xfId="0" applyFont="1" applyAlignment="1">
      <alignment horizontal="left" vertical="center"/>
    </xf>
    <xf numFmtId="0" fontId="0" fillId="0" borderId="0" xfId="0" applyProtection="1"/>
    <xf numFmtId="0" fontId="25" fillId="0" borderId="0" xfId="0"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12" fillId="0" borderId="0" xfId="0" applyFont="1" applyAlignment="1">
      <alignment horizontal="left" vertical="center"/>
    </xf>
    <xf numFmtId="0" fontId="16"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6" fillId="0" borderId="0" xfId="0" applyFont="1" applyAlignment="1">
      <alignment horizontal="left" vertical="center"/>
    </xf>
    <xf numFmtId="0" fontId="6"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17" fillId="4" borderId="16" xfId="0" applyFont="1" applyFill="1" applyBorder="1" applyAlignment="1">
      <alignment horizontal="center" vertical="center" wrapText="1"/>
    </xf>
    <xf numFmtId="0" fontId="17" fillId="4" borderId="17" xfId="0" applyFont="1" applyFill="1" applyBorder="1" applyAlignment="1">
      <alignment horizontal="center" vertical="center" wrapText="1"/>
    </xf>
    <xf numFmtId="0" fontId="17" fillId="4" borderId="18" xfId="0" applyFont="1" applyFill="1" applyBorder="1" applyAlignment="1">
      <alignment horizontal="center" vertical="center" wrapText="1"/>
    </xf>
    <xf numFmtId="0" fontId="0" fillId="0" borderId="3" xfId="0" applyBorder="1" applyAlignment="1">
      <alignment horizontal="center" vertical="center" wrapText="1"/>
    </xf>
    <xf numFmtId="4" fontId="19" fillId="0" borderId="0" xfId="0" applyNumberFormat="1" applyFont="1" applyAlignment="1"/>
    <xf numFmtId="166" fontId="27" fillId="0" borderId="12" xfId="0" applyNumberFormat="1" applyFont="1" applyBorder="1" applyAlignment="1"/>
    <xf numFmtId="166" fontId="27" fillId="0" borderId="13" xfId="0" applyNumberFormat="1" applyFont="1" applyBorder="1" applyAlignment="1"/>
    <xf numFmtId="4" fontId="28"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166" fontId="8" fillId="0" borderId="15" xfId="0" applyNumberFormat="1"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applyAlignment="1"/>
    <xf numFmtId="0" fontId="0" fillId="0" borderId="3" xfId="0" applyFont="1" applyBorder="1" applyAlignment="1" applyProtection="1">
      <alignment vertical="center"/>
      <protection locked="0"/>
    </xf>
    <xf numFmtId="0" fontId="18" fillId="0" borderId="14" xfId="0" applyFont="1" applyBorder="1" applyAlignment="1">
      <alignment horizontal="left" vertical="center"/>
    </xf>
    <xf numFmtId="0" fontId="18" fillId="0" borderId="0" xfId="0" applyFont="1" applyBorder="1" applyAlignment="1">
      <alignment horizontal="center" vertical="center"/>
    </xf>
    <xf numFmtId="166" fontId="18" fillId="0" borderId="0" xfId="0" applyNumberFormat="1" applyFont="1" applyBorder="1" applyAlignment="1">
      <alignment vertical="center"/>
    </xf>
    <xf numFmtId="166" fontId="18" fillId="0" borderId="15" xfId="0" applyNumberFormat="1" applyFont="1" applyBorder="1" applyAlignment="1">
      <alignment vertical="center"/>
    </xf>
    <xf numFmtId="0" fontId="17" fillId="0" borderId="0" xfId="0" applyFont="1" applyAlignment="1">
      <alignment horizontal="left" vertical="center"/>
    </xf>
    <xf numFmtId="4" fontId="0" fillId="0" borderId="0" xfId="0" applyNumberFormat="1" applyFont="1" applyAlignment="1">
      <alignment vertical="center"/>
    </xf>
    <xf numFmtId="14"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xf numFmtId="0" fontId="10" fillId="2" borderId="0" xfId="0" applyFont="1" applyFill="1" applyAlignment="1">
      <alignment horizontal="center" vertical="center"/>
    </xf>
    <xf numFmtId="0" fontId="0"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30" fillId="0" borderId="0" xfId="0" applyFont="1"/>
    <xf numFmtId="0" fontId="0" fillId="0" borderId="0" xfId="0" applyBorder="1"/>
    <xf numFmtId="0" fontId="32" fillId="0" borderId="0" xfId="0" applyFont="1" applyAlignment="1">
      <alignment horizontal="left" vertical="center"/>
    </xf>
    <xf numFmtId="0" fontId="33" fillId="0" borderId="0" xfId="0" applyFont="1"/>
    <xf numFmtId="0" fontId="34" fillId="0" borderId="0" xfId="0" applyFont="1"/>
    <xf numFmtId="0" fontId="17" fillId="0" borderId="0" xfId="0" applyFont="1" applyBorder="1" applyAlignment="1" applyProtection="1">
      <alignment horizontal="center" vertical="center"/>
      <protection locked="0"/>
    </xf>
    <xf numFmtId="49" fontId="17" fillId="0" borderId="0" xfId="0" applyNumberFormat="1" applyFont="1" applyBorder="1" applyAlignment="1" applyProtection="1">
      <alignment horizontal="left" vertical="center" wrapText="1"/>
      <protection locked="0"/>
    </xf>
    <xf numFmtId="0" fontId="17" fillId="0" borderId="0" xfId="0" applyFont="1" applyBorder="1" applyAlignment="1" applyProtection="1">
      <alignment horizontal="center" vertical="center" wrapText="1"/>
      <protection locked="0"/>
    </xf>
    <xf numFmtId="167" fontId="17" fillId="0" borderId="0" xfId="0" applyNumberFormat="1" applyFont="1" applyBorder="1" applyAlignment="1" applyProtection="1">
      <alignment vertical="center"/>
      <protection locked="0"/>
    </xf>
    <xf numFmtId="4" fontId="17" fillId="0" borderId="0" xfId="0" applyNumberFormat="1" applyFont="1" applyBorder="1" applyAlignment="1" applyProtection="1">
      <alignment vertical="center"/>
      <protection locked="0"/>
    </xf>
    <xf numFmtId="0" fontId="17" fillId="0" borderId="0" xfId="0" applyFont="1" applyAlignment="1">
      <alignment horizontal="left" vertical="center" wrapText="1"/>
    </xf>
    <xf numFmtId="0" fontId="1" fillId="0" borderId="0" xfId="0" applyFont="1" applyBorder="1" applyAlignment="1">
      <alignment horizontal="left" vertical="center"/>
    </xf>
    <xf numFmtId="0" fontId="37" fillId="0" borderId="23" xfId="0" applyFont="1" applyBorder="1" applyAlignment="1" applyProtection="1">
      <alignment horizontal="center" vertical="center" wrapText="1"/>
      <protection locked="0"/>
    </xf>
    <xf numFmtId="0" fontId="6" fillId="0" borderId="0" xfId="0" applyFont="1" applyBorder="1" applyAlignment="1">
      <alignment horizontal="left" vertical="center"/>
    </xf>
    <xf numFmtId="0" fontId="6" fillId="0" borderId="0" xfId="0" applyFont="1" applyBorder="1" applyAlignment="1">
      <alignment vertical="center"/>
    </xf>
    <xf numFmtId="0" fontId="7" fillId="0" borderId="0" xfId="0" applyFont="1" applyBorder="1" applyAlignment="1">
      <alignment vertical="center"/>
    </xf>
    <xf numFmtId="4" fontId="6" fillId="0" borderId="0" xfId="0" applyNumberFormat="1" applyFont="1" applyBorder="1" applyAlignment="1">
      <alignment vertical="center"/>
    </xf>
    <xf numFmtId="0" fontId="0" fillId="0" borderId="0" xfId="0" applyAlignment="1">
      <alignment vertical="center"/>
    </xf>
    <xf numFmtId="0" fontId="0" fillId="0" borderId="0" xfId="0" applyFont="1" applyAlignment="1">
      <alignment vertical="center"/>
    </xf>
    <xf numFmtId="4" fontId="23" fillId="0" borderId="0" xfId="0" applyNumberFormat="1" applyFont="1" applyAlignment="1"/>
    <xf numFmtId="0" fontId="0" fillId="5" borderId="0" xfId="0" applyFill="1"/>
    <xf numFmtId="0" fontId="17" fillId="0" borderId="24" xfId="0" applyFont="1" applyBorder="1" applyAlignment="1" applyProtection="1">
      <alignment horizontal="center" vertical="center"/>
      <protection locked="0"/>
    </xf>
    <xf numFmtId="49" fontId="17" fillId="0" borderId="24" xfId="0" applyNumberFormat="1" applyFont="1" applyBorder="1" applyAlignment="1" applyProtection="1">
      <alignment horizontal="left" vertical="center" wrapText="1"/>
      <protection locked="0"/>
    </xf>
    <xf numFmtId="0" fontId="17" fillId="0" borderId="24" xfId="0" applyFont="1" applyBorder="1" applyAlignment="1" applyProtection="1">
      <alignment horizontal="left" vertical="center" wrapText="1"/>
      <protection locked="0"/>
    </xf>
    <xf numFmtId="0" fontId="17" fillId="0" borderId="24" xfId="0" applyFont="1" applyBorder="1" applyAlignment="1" applyProtection="1">
      <alignment horizontal="center" vertical="center" wrapText="1"/>
      <protection locked="0"/>
    </xf>
    <xf numFmtId="167" fontId="17" fillId="0" borderId="24" xfId="0" applyNumberFormat="1" applyFont="1" applyBorder="1" applyAlignment="1" applyProtection="1">
      <alignment vertical="center"/>
      <protection locked="0"/>
    </xf>
    <xf numFmtId="4" fontId="17" fillId="5" borderId="24" xfId="0" applyNumberFormat="1" applyFont="1" applyFill="1" applyBorder="1" applyAlignment="1" applyProtection="1">
      <alignment vertical="center"/>
      <protection locked="0"/>
    </xf>
    <xf numFmtId="4" fontId="17" fillId="0" borderId="24" xfId="0" applyNumberFormat="1" applyFont="1" applyBorder="1" applyAlignment="1" applyProtection="1">
      <alignment vertical="center"/>
      <protection locked="0"/>
    </xf>
    <xf numFmtId="0" fontId="37" fillId="0" borderId="25" xfId="0" applyFont="1" applyBorder="1" applyAlignment="1" applyProtection="1">
      <alignment horizontal="center" vertical="center" wrapText="1"/>
      <protection locked="0"/>
    </xf>
    <xf numFmtId="0" fontId="37" fillId="0" borderId="26" xfId="0" applyFont="1" applyBorder="1" applyAlignment="1" applyProtection="1">
      <alignment horizontal="center" vertical="center" wrapText="1"/>
      <protection locked="0"/>
    </xf>
    <xf numFmtId="0" fontId="37" fillId="0" borderId="28" xfId="0" applyFont="1" applyBorder="1" applyAlignment="1" applyProtection="1">
      <alignment horizontal="center" vertical="center" wrapText="1"/>
      <protection locked="0"/>
    </xf>
    <xf numFmtId="0" fontId="37" fillId="0" borderId="0" xfId="0" applyFont="1" applyBorder="1" applyAlignment="1" applyProtection="1">
      <alignment horizontal="center" vertical="center" wrapText="1"/>
      <protection locked="0"/>
    </xf>
    <xf numFmtId="0" fontId="6" fillId="0" borderId="29" xfId="0" applyFont="1" applyBorder="1" applyAlignment="1">
      <alignment horizontal="left" vertical="center"/>
    </xf>
    <xf numFmtId="4" fontId="6" fillId="0" borderId="29" xfId="0" applyNumberFormat="1" applyFont="1" applyBorder="1" applyAlignment="1">
      <alignment vertical="center"/>
    </xf>
    <xf numFmtId="0" fontId="8" fillId="0" borderId="29" xfId="0" applyFont="1" applyBorder="1" applyAlignment="1">
      <alignment vertical="center"/>
    </xf>
    <xf numFmtId="0" fontId="0" fillId="0" borderId="0" xfId="0"/>
    <xf numFmtId="0" fontId="30" fillId="0" borderId="0" xfId="0" applyFont="1" applyAlignment="1">
      <alignment horizontal="left" vertical="center"/>
    </xf>
    <xf numFmtId="0" fontId="17" fillId="0" borderId="22" xfId="0" applyFont="1" applyBorder="1" applyAlignment="1">
      <alignment horizontal="center" vertical="center"/>
    </xf>
    <xf numFmtId="49" fontId="17" fillId="0" borderId="22" xfId="0" applyNumberFormat="1" applyFont="1" applyBorder="1" applyAlignment="1">
      <alignment horizontal="left" vertical="center" wrapText="1"/>
    </xf>
    <xf numFmtId="0" fontId="17" fillId="0" borderId="22" xfId="0" applyFont="1" applyBorder="1" applyAlignment="1">
      <alignment horizontal="left" vertical="center" wrapText="1"/>
    </xf>
    <xf numFmtId="0" fontId="17" fillId="0" borderId="22" xfId="0" applyFont="1" applyBorder="1" applyAlignment="1">
      <alignment horizontal="center" vertical="center" wrapText="1"/>
    </xf>
    <xf numFmtId="167" fontId="17" fillId="0" borderId="22" xfId="0" applyNumberFormat="1" applyFont="1" applyBorder="1" applyAlignment="1">
      <alignment vertical="center"/>
    </xf>
    <xf numFmtId="4" fontId="17" fillId="0" borderId="22" xfId="0" applyNumberFormat="1" applyFont="1" applyBorder="1" applyAlignment="1">
      <alignment vertical="center"/>
    </xf>
    <xf numFmtId="0" fontId="40" fillId="0" borderId="0" xfId="0" applyFont="1" applyBorder="1" applyAlignment="1" applyProtection="1">
      <alignment horizontal="left" vertical="center" wrapText="1"/>
      <protection locked="0"/>
    </xf>
    <xf numFmtId="0" fontId="0" fillId="0" borderId="0" xfId="0" applyFont="1" applyAlignment="1">
      <alignment vertical="center"/>
    </xf>
    <xf numFmtId="0" fontId="0" fillId="0" borderId="0" xfId="0" applyAlignment="1">
      <alignment vertical="center"/>
    </xf>
    <xf numFmtId="4" fontId="40" fillId="5" borderId="0" xfId="0" applyNumberFormat="1" applyFont="1" applyFill="1" applyBorder="1" applyAlignment="1" applyProtection="1">
      <alignment vertical="center"/>
      <protection locked="0"/>
    </xf>
    <xf numFmtId="0" fontId="0" fillId="0" borderId="0" xfId="0" applyFont="1" applyAlignment="1">
      <alignment vertical="center"/>
    </xf>
    <xf numFmtId="0" fontId="0" fillId="0" borderId="0" xfId="0" applyAlignment="1">
      <alignment vertical="center"/>
    </xf>
    <xf numFmtId="0" fontId="35"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1" fillId="0" borderId="0" xfId="0" applyFont="1" applyAlignment="1">
      <alignment horizontal="left" vertical="center"/>
    </xf>
    <xf numFmtId="0" fontId="17" fillId="5" borderId="0" xfId="0" applyFont="1" applyFill="1" applyAlignment="1">
      <alignment horizontal="left" vertical="center"/>
    </xf>
    <xf numFmtId="0" fontId="0" fillId="5" borderId="0" xfId="0" applyFont="1" applyFill="1" applyAlignment="1">
      <alignment vertical="center"/>
    </xf>
    <xf numFmtId="0" fontId="17" fillId="5" borderId="0" xfId="0" applyFont="1" applyFill="1" applyAlignment="1">
      <alignment horizontal="right" vertical="center"/>
    </xf>
    <xf numFmtId="4" fontId="17" fillId="5" borderId="22" xfId="0" applyNumberFormat="1" applyFont="1" applyFill="1" applyBorder="1" applyAlignment="1" applyProtection="1">
      <alignment vertical="center"/>
      <protection locked="0"/>
    </xf>
    <xf numFmtId="0" fontId="36" fillId="0" borderId="0" xfId="0" applyFont="1" applyAlignment="1">
      <alignment horizontal="left" vertical="center"/>
    </xf>
    <xf numFmtId="0" fontId="42" fillId="0" borderId="0" xfId="0" applyFont="1" applyAlignment="1">
      <alignment vertical="center"/>
    </xf>
    <xf numFmtId="0" fontId="0" fillId="0" borderId="0" xfId="0" applyFont="1" applyAlignment="1">
      <alignment vertical="center"/>
    </xf>
    <xf numFmtId="0" fontId="0" fillId="0" borderId="0" xfId="0" applyAlignment="1">
      <alignment vertical="center"/>
    </xf>
    <xf numFmtId="0" fontId="35" fillId="0" borderId="0" xfId="0" applyFont="1" applyAlignment="1">
      <alignment vertical="center" wrapText="1"/>
    </xf>
    <xf numFmtId="0" fontId="0" fillId="0" borderId="0" xfId="0"/>
    <xf numFmtId="0" fontId="37" fillId="0" borderId="11" xfId="0" applyFont="1" applyBorder="1" applyAlignment="1" applyProtection="1">
      <alignment horizontal="center" vertical="center" wrapText="1"/>
      <protection locked="0"/>
    </xf>
    <xf numFmtId="0" fontId="18" fillId="0" borderId="0" xfId="0" applyFont="1" applyBorder="1" applyAlignment="1">
      <alignment horizontal="left" vertical="center"/>
    </xf>
    <xf numFmtId="0" fontId="35" fillId="5" borderId="0" xfId="0" applyFont="1" applyFill="1" applyAlignment="1">
      <alignment horizontal="left" vertical="top" wrapText="1"/>
    </xf>
    <xf numFmtId="0" fontId="41" fillId="0" borderId="0" xfId="0" applyFont="1" applyAlignment="1">
      <alignment horizontal="center" vertical="center"/>
    </xf>
    <xf numFmtId="168" fontId="41" fillId="0" borderId="30" xfId="0" applyNumberFormat="1" applyFont="1" applyBorder="1" applyAlignment="1">
      <alignment horizontal="center" vertical="center"/>
    </xf>
    <xf numFmtId="168" fontId="41" fillId="0" borderId="31" xfId="0" applyNumberFormat="1" applyFont="1" applyBorder="1" applyAlignment="1">
      <alignment horizontal="center" vertical="center"/>
    </xf>
    <xf numFmtId="168" fontId="41" fillId="0" borderId="32" xfId="0" applyNumberFormat="1" applyFont="1" applyBorder="1" applyAlignment="1">
      <alignment horizontal="center" vertical="center"/>
    </xf>
    <xf numFmtId="0" fontId="41" fillId="0" borderId="0" xfId="0" applyFont="1" applyAlignment="1">
      <alignment horizontal="left" vertical="center"/>
    </xf>
    <xf numFmtId="0" fontId="1" fillId="0" borderId="0" xfId="0" applyFont="1" applyAlignment="1">
      <alignment horizontal="right" vertical="center"/>
    </xf>
    <xf numFmtId="4" fontId="13"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3" fillId="0" borderId="0" xfId="0" applyFont="1" applyAlignment="1">
      <alignment horizontal="left" vertical="center"/>
    </xf>
    <xf numFmtId="0" fontId="0" fillId="0" borderId="0" xfId="0" applyFont="1" applyAlignment="1">
      <alignment vertical="center"/>
    </xf>
    <xf numFmtId="0" fontId="0" fillId="0" borderId="0" xfId="0" applyAlignment="1">
      <alignment vertical="center"/>
    </xf>
    <xf numFmtId="0" fontId="4" fillId="3" borderId="7" xfId="0" applyFont="1" applyFill="1" applyBorder="1" applyAlignment="1">
      <alignment horizontal="left" vertical="center"/>
    </xf>
    <xf numFmtId="0" fontId="0" fillId="3" borderId="7" xfId="0" applyFont="1" applyFill="1" applyBorder="1" applyAlignment="1">
      <alignment vertical="center"/>
    </xf>
    <xf numFmtId="4" fontId="4" fillId="3" borderId="7" xfId="0" applyNumberFormat="1" applyFont="1" applyFill="1" applyBorder="1" applyAlignment="1">
      <alignment vertical="center"/>
    </xf>
    <xf numFmtId="0" fontId="0" fillId="3" borderId="8" xfId="0" applyFont="1" applyFill="1" applyBorder="1" applyAlignment="1">
      <alignment vertical="center"/>
    </xf>
    <xf numFmtId="0" fontId="35" fillId="0" borderId="0" xfId="0" applyFont="1" applyAlignment="1">
      <alignment vertical="center"/>
    </xf>
    <xf numFmtId="0" fontId="20" fillId="0" borderId="0" xfId="0" applyFont="1" applyAlignment="1">
      <alignment horizontal="left" vertical="center"/>
    </xf>
    <xf numFmtId="0" fontId="20" fillId="0" borderId="0" xfId="0" applyFont="1"/>
    <xf numFmtId="0" fontId="11" fillId="0" borderId="0" xfId="0" applyFont="1" applyAlignment="1">
      <alignment horizontal="left" vertical="top" wrapText="1"/>
    </xf>
    <xf numFmtId="0" fontId="31" fillId="0" borderId="0" xfId="0" applyFont="1"/>
    <xf numFmtId="0" fontId="2" fillId="0" borderId="0" xfId="0" applyFont="1" applyAlignment="1">
      <alignment horizontal="left" vertical="center" wrapText="1"/>
    </xf>
    <xf numFmtId="4" fontId="12" fillId="0" borderId="5" xfId="0" applyNumberFormat="1" applyFont="1" applyBorder="1" applyAlignment="1">
      <alignment vertical="center"/>
    </xf>
    <xf numFmtId="0" fontId="0" fillId="0" borderId="5" xfId="0" applyFont="1" applyBorder="1" applyAlignment="1">
      <alignment vertical="center"/>
    </xf>
    <xf numFmtId="0" fontId="22" fillId="0" borderId="0" xfId="0" applyFont="1" applyAlignment="1">
      <alignment horizontal="left" vertical="center" wrapText="1"/>
    </xf>
    <xf numFmtId="4" fontId="19" fillId="0" borderId="0" xfId="0" applyNumberFormat="1" applyFont="1" applyAlignment="1">
      <alignment horizontal="right" vertical="center"/>
    </xf>
    <xf numFmtId="4" fontId="38" fillId="0" borderId="0" xfId="0" applyNumberFormat="1" applyFont="1" applyAlignment="1">
      <alignment horizontal="center" vertical="center"/>
    </xf>
    <xf numFmtId="4" fontId="23" fillId="0" borderId="0" xfId="0" applyNumberFormat="1" applyFont="1" applyAlignment="1">
      <alignment vertical="center"/>
    </xf>
    <xf numFmtId="0" fontId="23" fillId="0" borderId="0" xfId="0" applyFont="1" applyAlignment="1">
      <alignment vertical="center"/>
    </xf>
    <xf numFmtId="0" fontId="10" fillId="2" borderId="0" xfId="0" applyFont="1" applyFill="1" applyAlignment="1">
      <alignment horizontal="center" vertical="center"/>
    </xf>
    <xf numFmtId="0" fontId="0" fillId="0" borderId="0" xfId="0"/>
    <xf numFmtId="0" fontId="17" fillId="4" borderId="6" xfId="0" applyFont="1" applyFill="1" applyBorder="1" applyAlignment="1">
      <alignment horizontal="center" vertical="center"/>
    </xf>
    <xf numFmtId="0" fontId="17" fillId="4" borderId="7" xfId="0" applyFont="1" applyFill="1" applyBorder="1" applyAlignment="1">
      <alignment horizontal="left" vertical="center"/>
    </xf>
    <xf numFmtId="0" fontId="17" fillId="4" borderId="7" xfId="0" applyFont="1" applyFill="1" applyBorder="1" applyAlignment="1">
      <alignment horizontal="center" vertical="center"/>
    </xf>
    <xf numFmtId="0" fontId="17" fillId="4" borderId="7" xfId="0" applyFont="1" applyFill="1" applyBorder="1" applyAlignment="1">
      <alignment horizontal="right" vertical="center"/>
    </xf>
    <xf numFmtId="0" fontId="17" fillId="4" borderId="8" xfId="0" applyFont="1" applyFill="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15" fillId="0" borderId="11" xfId="0" applyFont="1" applyBorder="1" applyAlignment="1">
      <alignment horizontal="center" vertical="center"/>
    </xf>
    <xf numFmtId="0" fontId="15" fillId="0" borderId="12" xfId="0" applyFont="1" applyBorder="1" applyAlignment="1">
      <alignment horizontal="left" vertical="center"/>
    </xf>
    <xf numFmtId="0" fontId="16" fillId="0" borderId="14" xfId="0" applyFont="1" applyBorder="1" applyAlignment="1">
      <alignment horizontal="left" vertical="center"/>
    </xf>
    <xf numFmtId="0" fontId="16" fillId="0" borderId="0" xfId="0" applyFont="1" applyBorder="1" applyAlignment="1">
      <alignment horizontal="left" vertical="center"/>
    </xf>
    <xf numFmtId="0" fontId="17" fillId="0" borderId="27"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34" xfId="0" applyFont="1" applyBorder="1" applyAlignment="1" applyProtection="1">
      <alignment horizontal="center" vertical="center"/>
      <protection locked="0"/>
    </xf>
    <xf numFmtId="0" fontId="39" fillId="0" borderId="0" xfId="0" applyFont="1" applyAlignment="1">
      <alignment horizontal="left" vertical="center" wrapText="1"/>
    </xf>
    <xf numFmtId="0" fontId="39" fillId="0" borderId="0" xfId="0" applyFont="1" applyAlignment="1">
      <alignment horizontal="left" vertical="center"/>
    </xf>
    <xf numFmtId="0" fontId="1" fillId="0" borderId="0" xfId="0" applyFont="1" applyAlignment="1">
      <alignment horizontal="left" vertical="center"/>
    </xf>
    <xf numFmtId="0" fontId="3" fillId="0" borderId="0" xfId="0" applyFont="1" applyAlignment="1">
      <alignment horizontal="center" vertical="center" wrapText="1"/>
    </xf>
    <xf numFmtId="0" fontId="0" fillId="0" borderId="0" xfId="0" applyFont="1" applyAlignment="1">
      <alignment horizontal="center" vertical="center"/>
    </xf>
    <xf numFmtId="0" fontId="1" fillId="0" borderId="0" xfId="0" applyFont="1" applyAlignment="1">
      <alignment horizontal="left" vertical="center" wrapText="1"/>
    </xf>
    <xf numFmtId="0" fontId="34" fillId="5" borderId="0" xfId="0" applyFont="1" applyFill="1" applyAlignment="1">
      <alignment vertical="center" wrapText="1"/>
    </xf>
    <xf numFmtId="0" fontId="2" fillId="0" borderId="0" xfId="0" applyFont="1" applyAlignment="1">
      <alignment horizontal="left" vertical="center"/>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twoCellAnchor>
    <xdr:from>
      <xdr:col>34</xdr:col>
      <xdr:colOff>1485900</xdr:colOff>
      <xdr:row>9</xdr:row>
      <xdr:rowOff>68580</xdr:rowOff>
    </xdr:from>
    <xdr:to>
      <xdr:col>39</xdr:col>
      <xdr:colOff>333664</xdr:colOff>
      <xdr:row>10</xdr:row>
      <xdr:rowOff>243488</xdr:rowOff>
    </xdr:to>
    <xdr:pic>
      <xdr:nvPicPr>
        <xdr:cNvPr id="4" name="Picture 1" descr="ACG"/>
        <xdr:cNvPicPr>
          <a:picLocks noChangeAspect="1" noChangeArrowheads="1"/>
        </xdr:cNvPicPr>
      </xdr:nvPicPr>
      <xdr:blipFill>
        <a:blip xmlns:r="http://schemas.openxmlformats.org/officeDocument/2006/relationships" r:embed="rId3"/>
        <a:srcRect/>
        <a:stretch>
          <a:fillRect/>
        </a:stretch>
      </xdr:blipFill>
      <xdr:spPr bwMode="auto">
        <a:xfrm>
          <a:off x="6758940" y="1402080"/>
          <a:ext cx="1491904" cy="51018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CM101"/>
  <sheetViews>
    <sheetView showGridLines="0" topLeftCell="A97" workbookViewId="0">
      <selection activeCell="BE40" sqref="BE40"/>
    </sheetView>
  </sheetViews>
  <sheetFormatPr defaultRowHeight="10.199999999999999"/>
  <cols>
    <col min="1" max="1" width="8.28515625" style="1" customWidth="1"/>
    <col min="2" max="2" width="1.7109375" style="1" customWidth="1"/>
    <col min="3" max="3" width="4.140625" style="1" customWidth="1"/>
    <col min="4" max="33" width="2.7109375" style="1" customWidth="1"/>
    <col min="34" max="34" width="3.28515625" style="1" customWidth="1"/>
    <col min="35" max="35" width="31.7109375" style="1" customWidth="1"/>
    <col min="36" max="37" width="2.42578125" style="1" customWidth="1"/>
    <col min="38" max="38" width="8.28515625" style="1" customWidth="1"/>
    <col min="39" max="39" width="4.7109375" style="1" customWidth="1"/>
    <col min="40" max="40" width="13.28515625" style="1" customWidth="1"/>
    <col min="41" max="41" width="5.140625" style="1" customWidth="1"/>
    <col min="42" max="42" width="4.140625" style="1" customWidth="1"/>
    <col min="43" max="43" width="15.7109375" style="1" hidden="1" customWidth="1"/>
    <col min="44" max="44" width="13.7109375" style="1" customWidth="1"/>
    <col min="45" max="47" width="25.85546875" style="1" hidden="1" customWidth="1"/>
    <col min="48" max="49" width="21.7109375" style="1" hidden="1" customWidth="1"/>
    <col min="50" max="51" width="25" style="1" hidden="1" customWidth="1"/>
    <col min="52" max="52" width="21.7109375" style="1" hidden="1" customWidth="1"/>
    <col min="53" max="53" width="19.140625" style="1" hidden="1" customWidth="1"/>
    <col min="54" max="54" width="25" style="1" hidden="1" customWidth="1"/>
    <col min="55" max="55" width="21.7109375" style="1" hidden="1" customWidth="1"/>
    <col min="56" max="56" width="19.140625" style="1" hidden="1" customWidth="1"/>
    <col min="57" max="57" width="66.42578125" style="1" customWidth="1"/>
    <col min="71" max="91" width="9.28515625" style="1" hidden="1"/>
  </cols>
  <sheetData>
    <row r="1" spans="1:74">
      <c r="A1" s="12" t="s">
        <v>0</v>
      </c>
      <c r="AZ1" s="12" t="s">
        <v>1</v>
      </c>
      <c r="BA1" s="12" t="s">
        <v>2</v>
      </c>
      <c r="BB1" s="12" t="s">
        <v>1</v>
      </c>
      <c r="BT1" s="12" t="s">
        <v>3</v>
      </c>
      <c r="BU1" s="12" t="s">
        <v>3</v>
      </c>
      <c r="BV1" s="12" t="s">
        <v>4</v>
      </c>
    </row>
    <row r="2" spans="1:74" s="1" customFormat="1" ht="17.399999999999999" customHeight="1">
      <c r="AR2" s="231" t="s">
        <v>5</v>
      </c>
      <c r="AS2" s="232"/>
      <c r="AT2" s="232"/>
      <c r="AU2" s="232"/>
      <c r="AV2" s="232"/>
      <c r="AW2" s="232"/>
      <c r="AX2" s="232"/>
      <c r="AY2" s="232"/>
      <c r="AZ2" s="232"/>
      <c r="BA2" s="232"/>
      <c r="BB2" s="232"/>
      <c r="BC2" s="232"/>
      <c r="BD2" s="232"/>
      <c r="BE2" s="232"/>
      <c r="BS2" s="13" t="s">
        <v>6</v>
      </c>
      <c r="BT2" s="13" t="s">
        <v>7</v>
      </c>
    </row>
    <row r="3" spans="1:74" s="131" customFormat="1" ht="36.6" hidden="1" customHeight="1">
      <c r="AR3" s="132"/>
      <c r="BS3" s="13"/>
      <c r="BT3" s="13"/>
    </row>
    <row r="4" spans="1:74" s="1" customFormat="1" ht="26.4" customHeight="1">
      <c r="B4" s="14"/>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6"/>
      <c r="BS4" s="13" t="s">
        <v>6</v>
      </c>
      <c r="BT4" s="13" t="s">
        <v>8</v>
      </c>
    </row>
    <row r="5" spans="1:74" s="131" customFormat="1" ht="26.4" customHeight="1">
      <c r="B5" s="16"/>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6"/>
      <c r="BS5" s="13"/>
      <c r="BT5" s="13"/>
    </row>
    <row r="6" spans="1:74" s="131" customFormat="1" ht="4.2" customHeight="1">
      <c r="B6" s="16"/>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6"/>
      <c r="BS6" s="13"/>
      <c r="BT6" s="13"/>
    </row>
    <row r="7" spans="1:74" s="131" customFormat="1" ht="9" customHeight="1">
      <c r="B7" s="16"/>
      <c r="C7" s="137"/>
      <c r="D7" s="135" t="s">
        <v>103</v>
      </c>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6"/>
      <c r="BS7" s="13"/>
      <c r="BT7" s="13"/>
    </row>
    <row r="8" spans="1:74" s="131" customFormat="1" ht="3.6" customHeight="1">
      <c r="B8" s="16"/>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6"/>
      <c r="BS8" s="13"/>
      <c r="BT8" s="13"/>
    </row>
    <row r="9" spans="1:74" s="131" customFormat="1" ht="7.8" customHeight="1">
      <c r="B9" s="16"/>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6"/>
      <c r="BS9" s="13"/>
      <c r="BT9" s="13"/>
    </row>
    <row r="10" spans="1:74" s="1" customFormat="1" ht="26.4" customHeight="1">
      <c r="B10" s="16"/>
      <c r="D10" s="211" t="s">
        <v>112</v>
      </c>
      <c r="E10" s="212"/>
      <c r="F10" s="212"/>
      <c r="G10" s="212"/>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R10" s="16"/>
      <c r="AS10" s="18" t="s">
        <v>9</v>
      </c>
      <c r="BS10" s="13" t="s">
        <v>10</v>
      </c>
    </row>
    <row r="11" spans="1:74" s="131" customFormat="1" ht="23.4" customHeight="1">
      <c r="B11" s="16"/>
      <c r="D11" s="138"/>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R11" s="16"/>
      <c r="AS11" s="18"/>
      <c r="BS11" s="13"/>
    </row>
    <row r="12" spans="1:74" s="1" customFormat="1" ht="12" customHeight="1">
      <c r="B12" s="16"/>
      <c r="D12" s="19" t="s">
        <v>11</v>
      </c>
      <c r="K12" s="219" t="s">
        <v>113</v>
      </c>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20"/>
      <c r="AN12" s="220"/>
      <c r="AO12" s="220"/>
      <c r="AR12" s="16"/>
      <c r="BS12" s="13" t="s">
        <v>6</v>
      </c>
    </row>
    <row r="13" spans="1:74" s="131" customFormat="1" ht="15.6" customHeight="1">
      <c r="B13" s="16"/>
      <c r="D13" s="19"/>
      <c r="K13" s="130"/>
      <c r="AR13" s="16"/>
      <c r="BS13" s="13"/>
    </row>
    <row r="14" spans="1:74" s="1" customFormat="1" ht="31.8" customHeight="1">
      <c r="B14" s="16"/>
      <c r="D14" s="21" t="s">
        <v>12</v>
      </c>
      <c r="K14" s="221" t="s">
        <v>114</v>
      </c>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R14" s="16"/>
      <c r="BS14" s="13" t="s">
        <v>6</v>
      </c>
    </row>
    <row r="15" spans="1:74" s="1" customFormat="1" ht="12" customHeight="1">
      <c r="B15" s="16"/>
      <c r="D15" s="22" t="s">
        <v>13</v>
      </c>
      <c r="K15" s="20" t="s">
        <v>1</v>
      </c>
      <c r="AK15" s="22" t="s">
        <v>14</v>
      </c>
      <c r="AN15" s="20" t="s">
        <v>1</v>
      </c>
      <c r="AR15" s="16"/>
      <c r="BS15" s="13" t="s">
        <v>6</v>
      </c>
    </row>
    <row r="16" spans="1:74" s="1" customFormat="1" ht="12" customHeight="1">
      <c r="B16" s="16"/>
      <c r="D16" s="22" t="s">
        <v>15</v>
      </c>
      <c r="K16" s="20" t="s">
        <v>115</v>
      </c>
      <c r="AK16" s="22" t="s">
        <v>17</v>
      </c>
      <c r="AN16" s="129">
        <v>44258</v>
      </c>
      <c r="AR16" s="16"/>
      <c r="BS16" s="13" t="s">
        <v>6</v>
      </c>
    </row>
    <row r="17" spans="1:71" s="1" customFormat="1" ht="14.4" customHeight="1">
      <c r="B17" s="16"/>
      <c r="AR17" s="16"/>
      <c r="BS17" s="13" t="s">
        <v>6</v>
      </c>
    </row>
    <row r="18" spans="1:71" s="1" customFormat="1" ht="25.2" customHeight="1">
      <c r="B18" s="16"/>
      <c r="D18" s="22" t="s">
        <v>18</v>
      </c>
      <c r="K18" s="136" t="s">
        <v>116</v>
      </c>
      <c r="AK18" s="22" t="s">
        <v>105</v>
      </c>
      <c r="AN18" s="20" t="s">
        <v>1</v>
      </c>
      <c r="AR18" s="16"/>
      <c r="BS18" s="13" t="s">
        <v>6</v>
      </c>
    </row>
    <row r="19" spans="1:71" s="1" customFormat="1" ht="18.45" customHeight="1">
      <c r="B19" s="16"/>
      <c r="E19" s="20" t="s">
        <v>20</v>
      </c>
      <c r="AK19" s="22"/>
      <c r="AN19" s="20" t="s">
        <v>1</v>
      </c>
      <c r="AR19" s="16"/>
      <c r="BS19" s="13" t="s">
        <v>6</v>
      </c>
    </row>
    <row r="20" spans="1:71" s="1" customFormat="1" ht="6.9" customHeight="1">
      <c r="B20" s="16"/>
      <c r="AR20" s="16"/>
      <c r="BS20" s="13" t="s">
        <v>6</v>
      </c>
    </row>
    <row r="21" spans="1:71" s="1" customFormat="1" ht="24" customHeight="1">
      <c r="B21" s="16"/>
      <c r="D21" s="22" t="s">
        <v>22</v>
      </c>
      <c r="K21" s="136" t="s">
        <v>102</v>
      </c>
      <c r="AK21" s="22" t="s">
        <v>106</v>
      </c>
      <c r="AN21" s="20" t="s">
        <v>1</v>
      </c>
      <c r="AR21" s="16"/>
      <c r="BS21" s="13" t="s">
        <v>6</v>
      </c>
    </row>
    <row r="22" spans="1:71" ht="13.2">
      <c r="B22" s="16"/>
      <c r="E22" s="20" t="s">
        <v>20</v>
      </c>
      <c r="AK22" s="22"/>
      <c r="AN22" s="20" t="s">
        <v>1</v>
      </c>
      <c r="AR22" s="16"/>
      <c r="BS22" s="13" t="s">
        <v>6</v>
      </c>
    </row>
    <row r="23" spans="1:71" s="1" customFormat="1" ht="6.9" customHeight="1">
      <c r="B23" s="16"/>
      <c r="AR23" s="16"/>
      <c r="BS23" s="13" t="s">
        <v>3</v>
      </c>
    </row>
    <row r="24" spans="1:71" s="1" customFormat="1" ht="12" customHeight="1">
      <c r="B24" s="16"/>
      <c r="D24" s="22" t="s">
        <v>23</v>
      </c>
      <c r="K24" s="140" t="s">
        <v>117</v>
      </c>
      <c r="AK24" s="22"/>
      <c r="AN24" s="20" t="s">
        <v>1</v>
      </c>
      <c r="AR24" s="16"/>
      <c r="BS24" s="13" t="s">
        <v>3</v>
      </c>
    </row>
    <row r="25" spans="1:71" s="1" customFormat="1" ht="16.8" customHeight="1">
      <c r="B25" s="16"/>
      <c r="E25" s="20"/>
      <c r="AK25" s="22"/>
      <c r="AN25" s="20" t="s">
        <v>1</v>
      </c>
      <c r="AR25" s="16"/>
      <c r="BS25" s="13" t="s">
        <v>25</v>
      </c>
    </row>
    <row r="26" spans="1:71" s="1" customFormat="1" ht="2.4" hidden="1" customHeight="1">
      <c r="B26" s="16"/>
      <c r="AR26" s="16"/>
      <c r="BS26" s="13" t="s">
        <v>6</v>
      </c>
    </row>
    <row r="27" spans="1:71" s="1" customFormat="1" ht="18" hidden="1" customHeight="1">
      <c r="B27" s="16"/>
      <c r="E27" s="20" t="s">
        <v>20</v>
      </c>
      <c r="AK27" s="22"/>
      <c r="AN27" s="20" t="s">
        <v>1</v>
      </c>
      <c r="AR27" s="16"/>
      <c r="BS27" s="13" t="s">
        <v>25</v>
      </c>
    </row>
    <row r="28" spans="1:71" s="1" customFormat="1" ht="6.6" hidden="1" customHeight="1">
      <c r="B28" s="16"/>
      <c r="AR28" s="16"/>
    </row>
    <row r="29" spans="1:71" s="1" customFormat="1" ht="111" customHeight="1">
      <c r="B29" s="16"/>
      <c r="D29" s="19" t="s">
        <v>104</v>
      </c>
      <c r="F29" s="153"/>
      <c r="J29" s="197"/>
      <c r="K29" s="201" t="s">
        <v>145</v>
      </c>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R29" s="16"/>
    </row>
    <row r="30" spans="1:71" s="1" customFormat="1" ht="11.4" customHeight="1">
      <c r="B30" s="16"/>
      <c r="AR30" s="16"/>
    </row>
    <row r="31" spans="1:71" s="1" customFormat="1" ht="6.9" customHeight="1">
      <c r="B31" s="16"/>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R31" s="16"/>
    </row>
    <row r="32" spans="1:71" s="2" customFormat="1" ht="25.95" customHeight="1">
      <c r="A32" s="25"/>
      <c r="B32" s="26"/>
      <c r="C32" s="25"/>
      <c r="D32" s="27" t="s">
        <v>28</v>
      </c>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24">
        <f>ROUND(AG98,2)</f>
        <v>112420</v>
      </c>
      <c r="AL32" s="225"/>
      <c r="AM32" s="225"/>
      <c r="AN32" s="225"/>
      <c r="AO32" s="225"/>
      <c r="AP32" s="25"/>
      <c r="AQ32" s="25"/>
      <c r="AR32" s="26"/>
      <c r="BE32" s="25"/>
    </row>
    <row r="33" spans="1:57" s="2" customFormat="1" ht="6.9" customHeight="1">
      <c r="A33" s="25"/>
      <c r="B33" s="26"/>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6"/>
      <c r="BE33" s="25"/>
    </row>
    <row r="34" spans="1:57" s="2" customFormat="1" ht="13.2">
      <c r="A34" s="25"/>
      <c r="B34" s="26"/>
      <c r="C34" s="25"/>
      <c r="D34" s="25"/>
      <c r="E34" s="25"/>
      <c r="F34" s="25"/>
      <c r="G34" s="25"/>
      <c r="H34" s="25"/>
      <c r="I34" s="25"/>
      <c r="J34" s="25"/>
      <c r="K34" s="25"/>
      <c r="L34" s="207" t="s">
        <v>29</v>
      </c>
      <c r="M34" s="207"/>
      <c r="N34" s="207"/>
      <c r="O34" s="207"/>
      <c r="P34" s="207"/>
      <c r="Q34" s="25"/>
      <c r="R34" s="25"/>
      <c r="S34" s="25"/>
      <c r="T34" s="25"/>
      <c r="U34" s="25"/>
      <c r="V34" s="25"/>
      <c r="W34" s="207" t="s">
        <v>30</v>
      </c>
      <c r="X34" s="207"/>
      <c r="Y34" s="207"/>
      <c r="Z34" s="207"/>
      <c r="AA34" s="207"/>
      <c r="AB34" s="207"/>
      <c r="AC34" s="207"/>
      <c r="AD34" s="207"/>
      <c r="AE34" s="207"/>
      <c r="AF34" s="25"/>
      <c r="AG34" s="25"/>
      <c r="AH34" s="25"/>
      <c r="AI34" s="25"/>
      <c r="AJ34" s="25"/>
      <c r="AK34" s="207" t="s">
        <v>31</v>
      </c>
      <c r="AL34" s="207"/>
      <c r="AM34" s="207"/>
      <c r="AN34" s="207"/>
      <c r="AO34" s="207"/>
      <c r="AP34" s="25"/>
      <c r="AQ34" s="25"/>
      <c r="AR34" s="26"/>
      <c r="BE34" s="25"/>
    </row>
    <row r="35" spans="1:57" s="3" customFormat="1" ht="14.4" customHeight="1">
      <c r="B35" s="30"/>
      <c r="D35" s="22" t="s">
        <v>32</v>
      </c>
      <c r="F35" s="22" t="s">
        <v>33</v>
      </c>
      <c r="L35" s="210">
        <v>0.21</v>
      </c>
      <c r="M35" s="209"/>
      <c r="N35" s="209"/>
      <c r="O35" s="209"/>
      <c r="P35" s="209"/>
      <c r="W35" s="208">
        <f>AG98</f>
        <v>112420</v>
      </c>
      <c r="X35" s="209"/>
      <c r="Y35" s="209"/>
      <c r="Z35" s="209"/>
      <c r="AA35" s="209"/>
      <c r="AB35" s="209"/>
      <c r="AC35" s="209"/>
      <c r="AD35" s="209"/>
      <c r="AE35" s="209"/>
      <c r="AK35" s="208">
        <f>W35*21%</f>
        <v>23608.2</v>
      </c>
      <c r="AL35" s="209"/>
      <c r="AM35" s="209"/>
      <c r="AN35" s="209"/>
      <c r="AO35" s="209"/>
      <c r="AR35" s="30"/>
    </row>
    <row r="36" spans="1:57" s="3" customFormat="1" ht="14.4" customHeight="1">
      <c r="B36" s="30"/>
      <c r="F36" s="22" t="s">
        <v>34</v>
      </c>
      <c r="L36" s="210">
        <v>0.15</v>
      </c>
      <c r="M36" s="209"/>
      <c r="N36" s="209"/>
      <c r="O36" s="209"/>
      <c r="P36" s="209"/>
      <c r="W36" s="208">
        <f>ROUND(BA98, 2)</f>
        <v>0</v>
      </c>
      <c r="X36" s="209"/>
      <c r="Y36" s="209"/>
      <c r="Z36" s="209"/>
      <c r="AA36" s="209"/>
      <c r="AB36" s="209"/>
      <c r="AC36" s="209"/>
      <c r="AD36" s="209"/>
      <c r="AE36" s="209"/>
      <c r="AK36" s="208">
        <f>ROUND(AW98, 2)</f>
        <v>0</v>
      </c>
      <c r="AL36" s="209"/>
      <c r="AM36" s="209"/>
      <c r="AN36" s="209"/>
      <c r="AO36" s="209"/>
      <c r="AR36" s="30"/>
    </row>
    <row r="37" spans="1:57" s="3" customFormat="1" ht="14.4" hidden="1" customHeight="1">
      <c r="B37" s="30"/>
      <c r="F37" s="22" t="s">
        <v>35</v>
      </c>
      <c r="L37" s="210">
        <v>0.21</v>
      </c>
      <c r="M37" s="209"/>
      <c r="N37" s="209"/>
      <c r="O37" s="209"/>
      <c r="P37" s="209"/>
      <c r="W37" s="208">
        <f>ROUND(BB98, 2)</f>
        <v>0</v>
      </c>
      <c r="X37" s="209"/>
      <c r="Y37" s="209"/>
      <c r="Z37" s="209"/>
      <c r="AA37" s="209"/>
      <c r="AB37" s="209"/>
      <c r="AC37" s="209"/>
      <c r="AD37" s="209"/>
      <c r="AE37" s="209"/>
      <c r="AK37" s="208">
        <v>0</v>
      </c>
      <c r="AL37" s="209"/>
      <c r="AM37" s="209"/>
      <c r="AN37" s="209"/>
      <c r="AO37" s="209"/>
      <c r="AR37" s="30"/>
    </row>
    <row r="38" spans="1:57" s="3" customFormat="1" ht="14.4" hidden="1" customHeight="1">
      <c r="B38" s="30"/>
      <c r="F38" s="22" t="s">
        <v>36</v>
      </c>
      <c r="L38" s="210">
        <v>0.15</v>
      </c>
      <c r="M38" s="209"/>
      <c r="N38" s="209"/>
      <c r="O38" s="209"/>
      <c r="P38" s="209"/>
      <c r="W38" s="208">
        <f>ROUND(BC98, 2)</f>
        <v>0</v>
      </c>
      <c r="X38" s="209"/>
      <c r="Y38" s="209"/>
      <c r="Z38" s="209"/>
      <c r="AA38" s="209"/>
      <c r="AB38" s="209"/>
      <c r="AC38" s="209"/>
      <c r="AD38" s="209"/>
      <c r="AE38" s="209"/>
      <c r="AK38" s="208">
        <v>0</v>
      </c>
      <c r="AL38" s="209"/>
      <c r="AM38" s="209"/>
      <c r="AN38" s="209"/>
      <c r="AO38" s="209"/>
      <c r="AR38" s="30"/>
    </row>
    <row r="39" spans="1:57" s="3" customFormat="1" ht="14.4" hidden="1" customHeight="1">
      <c r="B39" s="30"/>
      <c r="F39" s="22" t="s">
        <v>37</v>
      </c>
      <c r="L39" s="210">
        <v>0</v>
      </c>
      <c r="M39" s="209"/>
      <c r="N39" s="209"/>
      <c r="O39" s="209"/>
      <c r="P39" s="209"/>
      <c r="W39" s="208">
        <f>ROUND(BD98, 2)</f>
        <v>0</v>
      </c>
      <c r="X39" s="209"/>
      <c r="Y39" s="209"/>
      <c r="Z39" s="209"/>
      <c r="AA39" s="209"/>
      <c r="AB39" s="209"/>
      <c r="AC39" s="209"/>
      <c r="AD39" s="209"/>
      <c r="AE39" s="209"/>
      <c r="AK39" s="208">
        <v>0</v>
      </c>
      <c r="AL39" s="209"/>
      <c r="AM39" s="209"/>
      <c r="AN39" s="209"/>
      <c r="AO39" s="209"/>
      <c r="AR39" s="30"/>
    </row>
    <row r="40" spans="1:57" s="2" customFormat="1" ht="6.9" customHeight="1">
      <c r="A40" s="25"/>
      <c r="B40" s="26"/>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6"/>
      <c r="BE40" s="25"/>
    </row>
    <row r="41" spans="1:57" s="2" customFormat="1" ht="25.95" customHeight="1">
      <c r="A41" s="25"/>
      <c r="B41" s="26"/>
      <c r="C41" s="31"/>
      <c r="D41" s="32" t="s">
        <v>38</v>
      </c>
      <c r="E41" s="33"/>
      <c r="F41" s="33"/>
      <c r="G41" s="33"/>
      <c r="H41" s="33"/>
      <c r="I41" s="33"/>
      <c r="J41" s="33"/>
      <c r="K41" s="33"/>
      <c r="L41" s="33"/>
      <c r="M41" s="33"/>
      <c r="N41" s="33"/>
      <c r="O41" s="33"/>
      <c r="P41" s="33"/>
      <c r="Q41" s="33"/>
      <c r="R41" s="33"/>
      <c r="S41" s="33"/>
      <c r="T41" s="34" t="s">
        <v>39</v>
      </c>
      <c r="U41" s="33"/>
      <c r="V41" s="33"/>
      <c r="W41" s="33"/>
      <c r="X41" s="214" t="s">
        <v>40</v>
      </c>
      <c r="Y41" s="215"/>
      <c r="Z41" s="215"/>
      <c r="AA41" s="215"/>
      <c r="AB41" s="215"/>
      <c r="AC41" s="33"/>
      <c r="AD41" s="33"/>
      <c r="AE41" s="33"/>
      <c r="AF41" s="33"/>
      <c r="AG41" s="33"/>
      <c r="AH41" s="33"/>
      <c r="AI41" s="33"/>
      <c r="AJ41" s="33"/>
      <c r="AK41" s="216">
        <f>SUM(AK32:AK39)</f>
        <v>136028.20000000001</v>
      </c>
      <c r="AL41" s="215"/>
      <c r="AM41" s="215"/>
      <c r="AN41" s="215"/>
      <c r="AO41" s="217"/>
      <c r="AP41" s="31"/>
      <c r="AQ41" s="31"/>
      <c r="AR41" s="26"/>
      <c r="BE41" s="25"/>
    </row>
    <row r="42" spans="1:57" s="2" customFormat="1" ht="6.9" customHeight="1">
      <c r="A42" s="25"/>
      <c r="B42" s="26"/>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6"/>
      <c r="BE42" s="25"/>
    </row>
    <row r="43" spans="1:57" s="2" customFormat="1" ht="14.4" customHeight="1">
      <c r="A43" s="25"/>
      <c r="B43" s="26"/>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6"/>
      <c r="BE43" s="25"/>
    </row>
    <row r="44" spans="1:57" s="1" customFormat="1" ht="14.4" customHeight="1">
      <c r="B44" s="16"/>
      <c r="AR44" s="16"/>
    </row>
    <row r="45" spans="1:57" s="1" customFormat="1" ht="12" customHeight="1">
      <c r="B45" s="16"/>
      <c r="AR45" s="16"/>
    </row>
    <row r="46" spans="1:57" s="1" customFormat="1" ht="14.4" hidden="1" customHeight="1">
      <c r="B46" s="16"/>
      <c r="AR46" s="16"/>
    </row>
    <row r="47" spans="1:57" s="1" customFormat="1" ht="14.4" customHeight="1">
      <c r="B47" s="16"/>
      <c r="AR47" s="16"/>
    </row>
    <row r="48" spans="1:57" s="2" customFormat="1" ht="14.4" customHeight="1">
      <c r="B48" s="35"/>
      <c r="D48" s="36" t="s">
        <v>41</v>
      </c>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6" t="s">
        <v>42</v>
      </c>
      <c r="AI48" s="37"/>
      <c r="AJ48" s="37"/>
      <c r="AK48" s="37"/>
      <c r="AL48" s="37"/>
      <c r="AM48" s="37"/>
      <c r="AN48" s="37"/>
      <c r="AO48" s="37"/>
      <c r="AR48" s="35"/>
    </row>
    <row r="49" spans="1:57">
      <c r="B49" s="16"/>
      <c r="AR49" s="16"/>
    </row>
    <row r="50" spans="1:57">
      <c r="B50" s="16"/>
      <c r="AR50" s="16"/>
    </row>
    <row r="51" spans="1:57">
      <c r="B51" s="16"/>
      <c r="AR51" s="16"/>
    </row>
    <row r="52" spans="1:57">
      <c r="B52" s="16"/>
      <c r="AR52" s="16"/>
    </row>
    <row r="53" spans="1:57" ht="2.4" customHeight="1">
      <c r="B53" s="16"/>
      <c r="AR53" s="16"/>
    </row>
    <row r="54" spans="1:57" hidden="1">
      <c r="B54" s="16"/>
      <c r="AR54" s="16"/>
    </row>
    <row r="55" spans="1:57" hidden="1">
      <c r="B55" s="16"/>
      <c r="AR55" s="16"/>
    </row>
    <row r="56" spans="1:57">
      <c r="B56" s="16"/>
      <c r="AR56" s="16"/>
    </row>
    <row r="57" spans="1:57">
      <c r="B57" s="16"/>
      <c r="AR57" s="16"/>
    </row>
    <row r="58" spans="1:57">
      <c r="B58" s="16"/>
      <c r="AR58" s="16"/>
    </row>
    <row r="59" spans="1:57" s="2" customFormat="1" ht="13.2">
      <c r="A59" s="25"/>
      <c r="B59" s="26"/>
      <c r="C59" s="25"/>
      <c r="D59" s="38" t="s">
        <v>43</v>
      </c>
      <c r="E59" s="28"/>
      <c r="F59" s="28"/>
      <c r="G59" s="28"/>
      <c r="H59" s="28"/>
      <c r="I59" s="28"/>
      <c r="J59" s="28"/>
      <c r="K59" s="28"/>
      <c r="L59" s="28"/>
      <c r="M59" s="28"/>
      <c r="N59" s="28"/>
      <c r="O59" s="28"/>
      <c r="P59" s="28"/>
      <c r="Q59" s="28"/>
      <c r="R59" s="28"/>
      <c r="S59" s="28"/>
      <c r="T59" s="28"/>
      <c r="U59" s="28"/>
      <c r="V59" s="38" t="s">
        <v>44</v>
      </c>
      <c r="W59" s="28"/>
      <c r="X59" s="28"/>
      <c r="Y59" s="28"/>
      <c r="Z59" s="28"/>
      <c r="AA59" s="28"/>
      <c r="AB59" s="28"/>
      <c r="AC59" s="28"/>
      <c r="AD59" s="28"/>
      <c r="AE59" s="28"/>
      <c r="AF59" s="28"/>
      <c r="AG59" s="28"/>
      <c r="AH59" s="38" t="s">
        <v>43</v>
      </c>
      <c r="AI59" s="28"/>
      <c r="AJ59" s="28"/>
      <c r="AK59" s="28"/>
      <c r="AL59" s="28"/>
      <c r="AM59" s="38" t="s">
        <v>44</v>
      </c>
      <c r="AN59" s="28"/>
      <c r="AO59" s="28"/>
      <c r="AP59" s="25"/>
      <c r="AQ59" s="25"/>
      <c r="AR59" s="26"/>
      <c r="BE59" s="25"/>
    </row>
    <row r="60" spans="1:57">
      <c r="B60" s="16"/>
      <c r="AR60" s="16"/>
    </row>
    <row r="61" spans="1:57" ht="37.200000000000003" customHeight="1">
      <c r="B61" s="16"/>
      <c r="AR61" s="16"/>
    </row>
    <row r="62" spans="1:57">
      <c r="B62" s="16"/>
      <c r="AR62" s="16"/>
    </row>
    <row r="63" spans="1:57" s="2" customFormat="1" ht="13.2">
      <c r="A63" s="25"/>
      <c r="B63" s="26"/>
      <c r="C63" s="25"/>
      <c r="D63" s="36" t="s">
        <v>45</v>
      </c>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6" t="s">
        <v>46</v>
      </c>
      <c r="AI63" s="39"/>
      <c r="AJ63" s="39"/>
      <c r="AK63" s="39"/>
      <c r="AL63" s="39"/>
      <c r="AM63" s="39"/>
      <c r="AN63" s="39"/>
      <c r="AO63" s="39"/>
      <c r="AP63" s="25"/>
      <c r="AQ63" s="25"/>
      <c r="AR63" s="26"/>
      <c r="BE63" s="25"/>
    </row>
    <row r="64" spans="1:57">
      <c r="B64" s="16"/>
      <c r="AR64" s="16"/>
    </row>
    <row r="65" spans="1:57">
      <c r="B65" s="16"/>
      <c r="AR65" s="16"/>
    </row>
    <row r="66" spans="1:57">
      <c r="B66" s="16"/>
      <c r="AR66" s="16"/>
    </row>
    <row r="67" spans="1:57">
      <c r="B67" s="16"/>
      <c r="AR67" s="16"/>
    </row>
    <row r="68" spans="1:57">
      <c r="B68" s="16"/>
      <c r="AR68" s="16"/>
    </row>
    <row r="69" spans="1:57">
      <c r="B69" s="16"/>
      <c r="AR69" s="16"/>
    </row>
    <row r="70" spans="1:57">
      <c r="B70" s="16"/>
      <c r="AR70" s="16"/>
    </row>
    <row r="71" spans="1:57">
      <c r="B71" s="16"/>
      <c r="AR71" s="16"/>
    </row>
    <row r="72" spans="1:57">
      <c r="B72" s="16"/>
      <c r="AR72" s="16"/>
    </row>
    <row r="73" spans="1:57">
      <c r="B73" s="16"/>
      <c r="AR73" s="16"/>
    </row>
    <row r="74" spans="1:57" s="2" customFormat="1" ht="13.2">
      <c r="A74" s="25"/>
      <c r="B74" s="26"/>
      <c r="C74" s="25"/>
      <c r="D74" s="38" t="s">
        <v>43</v>
      </c>
      <c r="E74" s="28"/>
      <c r="F74" s="28"/>
      <c r="G74" s="28"/>
      <c r="H74" s="28"/>
      <c r="I74" s="28"/>
      <c r="J74" s="28"/>
      <c r="K74" s="28"/>
      <c r="L74" s="28"/>
      <c r="M74" s="28"/>
      <c r="N74" s="28"/>
      <c r="O74" s="28"/>
      <c r="P74" s="28"/>
      <c r="Q74" s="28"/>
      <c r="R74" s="28"/>
      <c r="S74" s="28"/>
      <c r="T74" s="28"/>
      <c r="U74" s="28"/>
      <c r="V74" s="38" t="s">
        <v>44</v>
      </c>
      <c r="W74" s="28"/>
      <c r="X74" s="28"/>
      <c r="Y74" s="28"/>
      <c r="Z74" s="28"/>
      <c r="AA74" s="28"/>
      <c r="AB74" s="28"/>
      <c r="AC74" s="28"/>
      <c r="AD74" s="28"/>
      <c r="AE74" s="28"/>
      <c r="AF74" s="28"/>
      <c r="AG74" s="28"/>
      <c r="AH74" s="38" t="s">
        <v>43</v>
      </c>
      <c r="AI74" s="28"/>
      <c r="AJ74" s="28"/>
      <c r="AK74" s="28"/>
      <c r="AL74" s="28"/>
      <c r="AM74" s="38" t="s">
        <v>44</v>
      </c>
      <c r="AN74" s="28"/>
      <c r="AO74" s="28"/>
      <c r="AP74" s="25"/>
      <c r="AQ74" s="25"/>
      <c r="AR74" s="26"/>
      <c r="BE74" s="25"/>
    </row>
    <row r="75" spans="1:57" s="2" customFormat="1" ht="13.2">
      <c r="A75" s="133"/>
      <c r="B75" s="26"/>
      <c r="C75" s="133"/>
      <c r="D75" s="147"/>
      <c r="E75" s="51"/>
      <c r="F75" s="51"/>
      <c r="G75" s="51"/>
      <c r="H75" s="51"/>
      <c r="I75" s="51"/>
      <c r="J75" s="51"/>
      <c r="K75" s="51"/>
      <c r="L75" s="51"/>
      <c r="M75" s="51"/>
      <c r="N75" s="51"/>
      <c r="O75" s="51"/>
      <c r="P75" s="51"/>
      <c r="Q75" s="51"/>
      <c r="R75" s="51"/>
      <c r="S75" s="51"/>
      <c r="T75" s="51"/>
      <c r="U75" s="51"/>
      <c r="V75" s="147"/>
      <c r="W75" s="51"/>
      <c r="X75" s="51"/>
      <c r="Y75" s="51"/>
      <c r="Z75" s="51"/>
      <c r="AA75" s="51"/>
      <c r="AB75" s="51"/>
      <c r="AC75" s="51"/>
      <c r="AD75" s="51"/>
      <c r="AE75" s="51"/>
      <c r="AF75" s="51"/>
      <c r="AG75" s="51"/>
      <c r="AH75" s="147"/>
      <c r="AI75" s="51"/>
      <c r="AJ75" s="51"/>
      <c r="AK75" s="51"/>
      <c r="AL75" s="51"/>
      <c r="AM75" s="147"/>
      <c r="AN75" s="51"/>
      <c r="AO75" s="51"/>
      <c r="AP75" s="133"/>
      <c r="AQ75" s="133"/>
      <c r="AR75" s="26"/>
      <c r="BE75" s="133"/>
    </row>
    <row r="76" spans="1:57" s="2" customFormat="1" ht="11.4" customHeight="1">
      <c r="A76" s="133"/>
      <c r="B76" s="26"/>
      <c r="C76" s="133"/>
      <c r="D76" s="147"/>
      <c r="E76" s="51"/>
      <c r="F76" s="51"/>
      <c r="G76" s="51"/>
      <c r="H76" s="51"/>
      <c r="I76" s="51"/>
      <c r="J76" s="51"/>
      <c r="K76" s="51"/>
      <c r="L76" s="51"/>
      <c r="M76" s="51"/>
      <c r="N76" s="51"/>
      <c r="O76" s="51"/>
      <c r="P76" s="51"/>
      <c r="Q76" s="51"/>
      <c r="R76" s="51"/>
      <c r="S76" s="51"/>
      <c r="T76" s="51"/>
      <c r="U76" s="51"/>
      <c r="V76" s="147"/>
      <c r="W76" s="51"/>
      <c r="X76" s="51"/>
      <c r="Y76" s="51"/>
      <c r="Z76" s="51"/>
      <c r="AA76" s="51"/>
      <c r="AB76" s="51"/>
      <c r="AC76" s="51"/>
      <c r="AD76" s="51"/>
      <c r="AE76" s="51"/>
      <c r="AF76" s="51"/>
      <c r="AG76" s="51"/>
      <c r="AH76" s="147"/>
      <c r="AI76" s="51"/>
      <c r="AJ76" s="51"/>
      <c r="AK76" s="51"/>
      <c r="AL76" s="51"/>
      <c r="AM76" s="147"/>
      <c r="AN76" s="51"/>
      <c r="AO76" s="51"/>
      <c r="AP76" s="133"/>
      <c r="AQ76" s="133"/>
      <c r="AR76" s="26"/>
      <c r="BE76" s="133"/>
    </row>
    <row r="77" spans="1:57" s="2" customFormat="1" ht="13.2" hidden="1">
      <c r="A77" s="133"/>
      <c r="B77" s="26"/>
      <c r="C77" s="133"/>
      <c r="D77" s="147"/>
      <c r="E77" s="51"/>
      <c r="F77" s="51"/>
      <c r="G77" s="51"/>
      <c r="H77" s="51"/>
      <c r="I77" s="51"/>
      <c r="J77" s="51"/>
      <c r="K77" s="51"/>
      <c r="L77" s="51"/>
      <c r="M77" s="51"/>
      <c r="N77" s="51"/>
      <c r="O77" s="51"/>
      <c r="P77" s="51"/>
      <c r="Q77" s="51"/>
      <c r="R77" s="51"/>
      <c r="S77" s="51"/>
      <c r="T77" s="51"/>
      <c r="U77" s="51"/>
      <c r="V77" s="147"/>
      <c r="W77" s="51"/>
      <c r="X77" s="51"/>
      <c r="Y77" s="51"/>
      <c r="Z77" s="51"/>
      <c r="AA77" s="51"/>
      <c r="AB77" s="51"/>
      <c r="AC77" s="51"/>
      <c r="AD77" s="51"/>
      <c r="AE77" s="51"/>
      <c r="AF77" s="51"/>
      <c r="AG77" s="51"/>
      <c r="AH77" s="147"/>
      <c r="AI77" s="51"/>
      <c r="AJ77" s="51"/>
      <c r="AK77" s="51"/>
      <c r="AL77" s="51"/>
      <c r="AM77" s="147"/>
      <c r="AN77" s="51"/>
      <c r="AO77" s="51"/>
      <c r="AP77" s="133"/>
      <c r="AQ77" s="133"/>
      <c r="AR77" s="26"/>
      <c r="BE77" s="133"/>
    </row>
    <row r="78" spans="1:57" s="2" customFormat="1" ht="13.2" hidden="1">
      <c r="A78" s="133"/>
      <c r="B78" s="26"/>
      <c r="C78" s="133"/>
      <c r="D78" s="147"/>
      <c r="E78" s="51"/>
      <c r="F78" s="51"/>
      <c r="G78" s="51"/>
      <c r="H78" s="51"/>
      <c r="I78" s="51"/>
      <c r="J78" s="51"/>
      <c r="K78" s="51"/>
      <c r="L78" s="51"/>
      <c r="M78" s="51"/>
      <c r="N78" s="51"/>
      <c r="O78" s="51"/>
      <c r="P78" s="51"/>
      <c r="Q78" s="51"/>
      <c r="R78" s="51"/>
      <c r="S78" s="51"/>
      <c r="T78" s="51"/>
      <c r="U78" s="51"/>
      <c r="V78" s="147"/>
      <c r="W78" s="51"/>
      <c r="X78" s="51"/>
      <c r="Y78" s="51"/>
      <c r="Z78" s="51"/>
      <c r="AA78" s="51"/>
      <c r="AB78" s="51"/>
      <c r="AC78" s="51"/>
      <c r="AD78" s="51"/>
      <c r="AE78" s="51"/>
      <c r="AF78" s="51"/>
      <c r="AG78" s="51"/>
      <c r="AH78" s="147"/>
      <c r="AI78" s="51"/>
      <c r="AJ78" s="51"/>
      <c r="AK78" s="51"/>
      <c r="AL78" s="51"/>
      <c r="AM78" s="147"/>
      <c r="AN78" s="51"/>
      <c r="AO78" s="51"/>
      <c r="AP78" s="133"/>
      <c r="AQ78" s="133"/>
      <c r="AR78" s="26"/>
      <c r="BE78" s="133"/>
    </row>
    <row r="79" spans="1:57" s="2" customFormat="1" ht="6.9" customHeight="1">
      <c r="A79" s="25"/>
      <c r="B79" s="40"/>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26"/>
      <c r="BE79" s="25"/>
    </row>
    <row r="83" spans="1:57" s="2" customFormat="1" ht="6.9" customHeight="1">
      <c r="A83" s="25"/>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26"/>
      <c r="BE83" s="25"/>
    </row>
    <row r="84" spans="1:57" s="2" customFormat="1" ht="24.9" customHeight="1">
      <c r="A84" s="25"/>
      <c r="B84" s="26"/>
      <c r="C84" s="17" t="s">
        <v>47</v>
      </c>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6"/>
      <c r="BE84" s="25"/>
    </row>
    <row r="85" spans="1:57" s="2" customFormat="1" ht="28.2" customHeight="1">
      <c r="A85" s="25"/>
      <c r="B85" s="26"/>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6"/>
      <c r="BE85" s="25"/>
    </row>
    <row r="86" spans="1:57" s="4" customFormat="1" ht="23.4" customHeight="1">
      <c r="B86" s="44"/>
      <c r="C86" s="22" t="s">
        <v>11</v>
      </c>
      <c r="L86" s="4" t="str">
        <f>K12</f>
        <v>ZL 01</v>
      </c>
      <c r="AR86" s="44"/>
    </row>
    <row r="87" spans="1:57" s="5" customFormat="1" ht="36.9" customHeight="1">
      <c r="B87" s="45"/>
      <c r="C87" s="46" t="s">
        <v>12</v>
      </c>
      <c r="L87" s="238" t="str">
        <f>K14</f>
        <v xml:space="preserve">Nástavba jednoho a rekonstrukce dvou podlaží polikliniky Kbely </v>
      </c>
      <c r="M87" s="239"/>
      <c r="N87" s="239"/>
      <c r="O87" s="239"/>
      <c r="P87" s="239"/>
      <c r="Q87" s="239"/>
      <c r="R87" s="239"/>
      <c r="S87" s="239"/>
      <c r="T87" s="239"/>
      <c r="U87" s="239"/>
      <c r="V87" s="239"/>
      <c r="W87" s="239"/>
      <c r="X87" s="239"/>
      <c r="Y87" s="239"/>
      <c r="Z87" s="239"/>
      <c r="AA87" s="239"/>
      <c r="AB87" s="239"/>
      <c r="AC87" s="239"/>
      <c r="AD87" s="239"/>
      <c r="AE87" s="239"/>
      <c r="AF87" s="239"/>
      <c r="AG87" s="239"/>
      <c r="AH87" s="239"/>
      <c r="AI87" s="239"/>
      <c r="AJ87" s="239"/>
      <c r="AK87" s="239"/>
      <c r="AL87" s="239"/>
      <c r="AM87" s="239"/>
      <c r="AN87" s="239"/>
      <c r="AO87" s="239"/>
      <c r="AR87" s="45"/>
    </row>
    <row r="88" spans="1:57" s="2" customFormat="1" ht="6.9" customHeight="1">
      <c r="A88" s="25"/>
      <c r="B88" s="26"/>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6"/>
      <c r="BE88" s="25"/>
    </row>
    <row r="89" spans="1:57" s="2" customFormat="1" ht="12" customHeight="1">
      <c r="A89" s="25"/>
      <c r="B89" s="26"/>
      <c r="C89" s="22" t="s">
        <v>15</v>
      </c>
      <c r="D89" s="25"/>
      <c r="E89" s="25"/>
      <c r="F89" s="25"/>
      <c r="G89" s="25"/>
      <c r="H89" s="25"/>
      <c r="I89" s="25"/>
      <c r="J89" s="25"/>
      <c r="K89" s="25"/>
      <c r="L89" s="47" t="str">
        <f>IF(K16="","",K16)</f>
        <v xml:space="preserve">Železnobrodská Praha 9 Kbely </v>
      </c>
      <c r="M89" s="25"/>
      <c r="N89" s="25"/>
      <c r="O89" s="25"/>
      <c r="P89" s="25"/>
      <c r="Q89" s="25"/>
      <c r="R89" s="25"/>
      <c r="S89" s="25"/>
      <c r="T89" s="25"/>
      <c r="U89" s="25"/>
      <c r="V89" s="25"/>
      <c r="W89" s="25"/>
      <c r="X89" s="25"/>
      <c r="Y89" s="25"/>
      <c r="Z89" s="25"/>
      <c r="AA89" s="25"/>
      <c r="AB89" s="25"/>
      <c r="AC89" s="25"/>
      <c r="AD89" s="25"/>
      <c r="AE89" s="25"/>
      <c r="AF89" s="25"/>
      <c r="AG89" s="25"/>
      <c r="AH89" s="25"/>
      <c r="AI89" s="22" t="s">
        <v>17</v>
      </c>
      <c r="AJ89" s="25"/>
      <c r="AK89" s="25"/>
      <c r="AL89" s="25"/>
      <c r="AM89" s="240">
        <f>AN16</f>
        <v>44258</v>
      </c>
      <c r="AN89" s="240"/>
      <c r="AO89" s="25"/>
      <c r="AP89" s="25"/>
      <c r="AQ89" s="25"/>
      <c r="AR89" s="26"/>
      <c r="BE89" s="25"/>
    </row>
    <row r="90" spans="1:57" s="2" customFormat="1" ht="6.9" customHeight="1">
      <c r="A90" s="25"/>
      <c r="B90" s="26"/>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6"/>
      <c r="BE90" s="25"/>
    </row>
    <row r="91" spans="1:57" s="2" customFormat="1" ht="34.200000000000003" customHeight="1">
      <c r="A91" s="25"/>
      <c r="B91" s="26"/>
      <c r="C91" s="22" t="s">
        <v>18</v>
      </c>
      <c r="D91" s="25"/>
      <c r="E91" s="25"/>
      <c r="F91" s="25"/>
      <c r="G91" s="25"/>
      <c r="H91" s="172" t="s">
        <v>116</v>
      </c>
      <c r="I91" s="171"/>
      <c r="J91" s="171"/>
      <c r="K91" s="171"/>
      <c r="L91" s="171"/>
      <c r="M91" s="171"/>
      <c r="N91" s="171"/>
      <c r="O91" s="171"/>
      <c r="P91" s="171"/>
      <c r="Q91" s="171"/>
      <c r="R91" s="171"/>
      <c r="S91" s="171"/>
      <c r="T91" s="171"/>
      <c r="U91" s="171"/>
      <c r="V91" s="171"/>
      <c r="W91" s="171"/>
      <c r="X91" s="25"/>
      <c r="Y91" s="25"/>
      <c r="Z91" s="25"/>
      <c r="AA91" s="25"/>
      <c r="AB91" s="25"/>
      <c r="AC91" s="25"/>
      <c r="AD91" s="25"/>
      <c r="AE91" s="25"/>
      <c r="AF91" s="25"/>
      <c r="AG91" s="25"/>
      <c r="AH91" s="25"/>
      <c r="AI91" s="22" t="s">
        <v>136</v>
      </c>
      <c r="AJ91" s="25"/>
      <c r="AK91" s="25"/>
      <c r="AL91" s="25"/>
      <c r="AM91" s="241" t="str">
        <f>IF(E25="","",E25)</f>
        <v/>
      </c>
      <c r="AN91" s="242"/>
      <c r="AO91" s="242"/>
      <c r="AP91" s="242"/>
      <c r="AQ91" s="25"/>
      <c r="AR91" s="26"/>
      <c r="AS91" s="243" t="s">
        <v>48</v>
      </c>
      <c r="AT91" s="244"/>
      <c r="AU91" s="49"/>
      <c r="AV91" s="49"/>
      <c r="AW91" s="49"/>
      <c r="AX91" s="49"/>
      <c r="AY91" s="49"/>
      <c r="AZ91" s="49"/>
      <c r="BA91" s="49"/>
      <c r="BB91" s="49"/>
      <c r="BC91" s="49"/>
      <c r="BD91" s="50"/>
      <c r="BE91" s="25"/>
    </row>
    <row r="92" spans="1:57" s="2" customFormat="1" ht="36" customHeight="1">
      <c r="A92" s="25"/>
      <c r="B92" s="26"/>
      <c r="C92" s="22" t="s">
        <v>22</v>
      </c>
      <c r="D92" s="25"/>
      <c r="E92" s="25"/>
      <c r="F92" s="25"/>
      <c r="G92" s="25"/>
      <c r="H92" s="218" t="s">
        <v>102</v>
      </c>
      <c r="I92" s="213"/>
      <c r="J92" s="213"/>
      <c r="K92" s="213"/>
      <c r="L92" s="213"/>
      <c r="M92" s="213"/>
      <c r="N92" s="213"/>
      <c r="O92" s="213"/>
      <c r="P92" s="213"/>
      <c r="Q92" s="213"/>
      <c r="R92" s="213"/>
      <c r="S92" s="213"/>
      <c r="T92" s="213"/>
      <c r="U92" s="25"/>
      <c r="V92" s="25"/>
      <c r="W92" s="25"/>
      <c r="X92" s="25"/>
      <c r="Y92" s="25"/>
      <c r="Z92" s="25"/>
      <c r="AA92" s="25"/>
      <c r="AB92" s="25"/>
      <c r="AC92" s="25"/>
      <c r="AD92" s="25"/>
      <c r="AE92" s="25"/>
      <c r="AF92" s="25"/>
      <c r="AG92" s="25"/>
      <c r="AH92" s="25"/>
      <c r="AI92" s="22" t="s">
        <v>110</v>
      </c>
      <c r="AJ92" s="25"/>
      <c r="AK92" s="25"/>
      <c r="AL92" s="25"/>
      <c r="AM92" s="241" t="str">
        <f>IF(E27="","",E27)</f>
        <v xml:space="preserve"> </v>
      </c>
      <c r="AN92" s="242"/>
      <c r="AO92" s="242"/>
      <c r="AP92" s="242"/>
      <c r="AQ92" s="25"/>
      <c r="AR92" s="26"/>
      <c r="AS92" s="245"/>
      <c r="AT92" s="246"/>
      <c r="AU92" s="51"/>
      <c r="AV92" s="51"/>
      <c r="AW92" s="51"/>
      <c r="AX92" s="51"/>
      <c r="AY92" s="51"/>
      <c r="AZ92" s="51"/>
      <c r="BA92" s="51"/>
      <c r="BB92" s="51"/>
      <c r="BC92" s="51"/>
      <c r="BD92" s="52"/>
      <c r="BE92" s="25"/>
    </row>
    <row r="93" spans="1:57" s="184" customFormat="1" ht="87" customHeight="1">
      <c r="A93" s="183"/>
      <c r="B93" s="26"/>
      <c r="C93" s="188"/>
      <c r="D93" s="183"/>
      <c r="E93" s="183"/>
      <c r="F93" s="183"/>
      <c r="G93" s="183"/>
      <c r="H93" s="185"/>
      <c r="U93" s="183"/>
      <c r="V93" s="183"/>
      <c r="W93" s="183"/>
      <c r="X93" s="183"/>
      <c r="Y93" s="183"/>
      <c r="Z93" s="183"/>
      <c r="AA93" s="183"/>
      <c r="AB93" s="183"/>
      <c r="AC93" s="183"/>
      <c r="AD93" s="183"/>
      <c r="AE93" s="183"/>
      <c r="AF93" s="183"/>
      <c r="AG93" s="183"/>
      <c r="AH93" s="183"/>
      <c r="AI93" s="188"/>
      <c r="AJ93" s="183"/>
      <c r="AK93" s="183"/>
      <c r="AL93" s="183"/>
      <c r="AM93" s="186"/>
      <c r="AN93" s="187"/>
      <c r="AO93" s="187"/>
      <c r="AP93" s="187"/>
      <c r="AQ93" s="183"/>
      <c r="AR93" s="26"/>
      <c r="AS93" s="245"/>
      <c r="AT93" s="246"/>
      <c r="AU93" s="51"/>
      <c r="AV93" s="51"/>
      <c r="AW93" s="51"/>
      <c r="AX93" s="51"/>
      <c r="AY93" s="51"/>
      <c r="AZ93" s="51"/>
      <c r="BA93" s="51"/>
      <c r="BB93" s="51"/>
      <c r="BC93" s="51"/>
      <c r="BD93" s="52"/>
      <c r="BE93" s="183"/>
    </row>
    <row r="94" spans="1:57" s="184" customFormat="1" ht="19.8" customHeight="1">
      <c r="A94" s="183"/>
      <c r="B94" s="26"/>
      <c r="C94" s="188"/>
      <c r="D94" s="183"/>
      <c r="E94" s="183"/>
      <c r="F94" s="183"/>
      <c r="G94" s="206" t="s">
        <v>134</v>
      </c>
      <c r="H94" s="206"/>
      <c r="I94" s="206"/>
      <c r="J94" s="206"/>
      <c r="K94" s="206"/>
      <c r="L94" s="206"/>
      <c r="M94" s="206"/>
      <c r="N94" s="206"/>
      <c r="O94" s="206"/>
      <c r="P94" s="206"/>
      <c r="Q94" s="206"/>
      <c r="R94" s="206"/>
      <c r="S94" s="206"/>
      <c r="T94" s="193"/>
      <c r="U94" s="203">
        <f>AG98</f>
        <v>112420</v>
      </c>
      <c r="V94" s="204"/>
      <c r="W94" s="204"/>
      <c r="X94" s="204"/>
      <c r="Y94" s="204"/>
      <c r="Z94" s="204"/>
      <c r="AA94" s="204"/>
      <c r="AB94" s="204"/>
      <c r="AC94" s="205"/>
      <c r="AD94" s="194"/>
      <c r="AE94" s="202" t="s">
        <v>135</v>
      </c>
      <c r="AF94" s="202"/>
      <c r="AG94" s="202"/>
      <c r="AH94" s="202"/>
      <c r="AI94" s="202"/>
      <c r="AJ94" s="202"/>
      <c r="AK94" s="203">
        <v>0</v>
      </c>
      <c r="AL94" s="204"/>
      <c r="AM94" s="204"/>
      <c r="AN94" s="205"/>
      <c r="AO94" s="187"/>
      <c r="AP94" s="187"/>
      <c r="AQ94" s="183"/>
      <c r="AR94" s="26"/>
      <c r="AS94" s="245"/>
      <c r="AT94" s="246"/>
      <c r="AU94" s="51"/>
      <c r="AV94" s="51"/>
      <c r="AW94" s="51"/>
      <c r="AX94" s="51"/>
      <c r="AY94" s="51"/>
      <c r="AZ94" s="51"/>
      <c r="BA94" s="51"/>
      <c r="BB94" s="51"/>
      <c r="BC94" s="51"/>
      <c r="BD94" s="52"/>
      <c r="BE94" s="183"/>
    </row>
    <row r="95" spans="1:57" s="2" customFormat="1" ht="51.6" customHeight="1">
      <c r="A95" s="25"/>
      <c r="B95" s="26"/>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6"/>
      <c r="AS95" s="245"/>
      <c r="AT95" s="246"/>
      <c r="AU95" s="51"/>
      <c r="AV95" s="51"/>
      <c r="AW95" s="51"/>
      <c r="AX95" s="51"/>
      <c r="AY95" s="51"/>
      <c r="AZ95" s="51"/>
      <c r="BA95" s="51"/>
      <c r="BB95" s="51"/>
      <c r="BC95" s="51"/>
      <c r="BD95" s="52"/>
      <c r="BE95" s="25"/>
    </row>
    <row r="96" spans="1:57" s="2" customFormat="1" ht="29.25" customHeight="1">
      <c r="A96" s="25"/>
      <c r="B96" s="26"/>
      <c r="C96" s="233" t="s">
        <v>49</v>
      </c>
      <c r="D96" s="234"/>
      <c r="E96" s="234"/>
      <c r="F96" s="234"/>
      <c r="G96" s="234"/>
      <c r="H96" s="53"/>
      <c r="I96" s="235" t="s">
        <v>50</v>
      </c>
      <c r="J96" s="234"/>
      <c r="K96" s="234"/>
      <c r="L96" s="234"/>
      <c r="M96" s="234"/>
      <c r="N96" s="234"/>
      <c r="O96" s="234"/>
      <c r="P96" s="234"/>
      <c r="Q96" s="234"/>
      <c r="R96" s="234"/>
      <c r="S96" s="234"/>
      <c r="T96" s="234"/>
      <c r="U96" s="234"/>
      <c r="V96" s="234"/>
      <c r="W96" s="234"/>
      <c r="X96" s="234"/>
      <c r="Y96" s="234"/>
      <c r="Z96" s="234"/>
      <c r="AA96" s="234"/>
      <c r="AB96" s="234"/>
      <c r="AC96" s="234"/>
      <c r="AD96" s="234"/>
      <c r="AE96" s="234"/>
      <c r="AF96" s="234"/>
      <c r="AG96" s="236" t="s">
        <v>51</v>
      </c>
      <c r="AH96" s="234"/>
      <c r="AI96" s="234"/>
      <c r="AJ96" s="234"/>
      <c r="AK96" s="234"/>
      <c r="AL96" s="234"/>
      <c r="AM96" s="234"/>
      <c r="AN96" s="235" t="s">
        <v>52</v>
      </c>
      <c r="AO96" s="234"/>
      <c r="AP96" s="237"/>
      <c r="AQ96" s="54" t="s">
        <v>53</v>
      </c>
      <c r="AR96" s="26"/>
      <c r="AS96" s="55" t="s">
        <v>54</v>
      </c>
      <c r="AT96" s="56" t="s">
        <v>55</v>
      </c>
      <c r="AU96" s="56" t="s">
        <v>56</v>
      </c>
      <c r="AV96" s="56" t="s">
        <v>57</v>
      </c>
      <c r="AW96" s="56" t="s">
        <v>58</v>
      </c>
      <c r="AX96" s="56" t="s">
        <v>59</v>
      </c>
      <c r="AY96" s="56" t="s">
        <v>60</v>
      </c>
      <c r="AZ96" s="56" t="s">
        <v>61</v>
      </c>
      <c r="BA96" s="56" t="s">
        <v>62</v>
      </c>
      <c r="BB96" s="56" t="s">
        <v>63</v>
      </c>
      <c r="BC96" s="56" t="s">
        <v>64</v>
      </c>
      <c r="BD96" s="57" t="s">
        <v>65</v>
      </c>
      <c r="BE96" s="25"/>
    </row>
    <row r="97" spans="1:91" s="2" customFormat="1" ht="17.399999999999999" customHeight="1">
      <c r="A97" s="25"/>
      <c r="B97" s="26"/>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6"/>
      <c r="AS97" s="58"/>
      <c r="AT97" s="59"/>
      <c r="AU97" s="59"/>
      <c r="AV97" s="59"/>
      <c r="AW97" s="59"/>
      <c r="AX97" s="59"/>
      <c r="AY97" s="59"/>
      <c r="AZ97" s="59"/>
      <c r="BA97" s="59"/>
      <c r="BB97" s="59"/>
      <c r="BC97" s="59"/>
      <c r="BD97" s="60"/>
      <c r="BE97" s="25"/>
    </row>
    <row r="98" spans="1:91" s="6" customFormat="1" ht="58.2" customHeight="1">
      <c r="B98" s="61"/>
      <c r="C98" s="62" t="s">
        <v>66</v>
      </c>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227">
        <f>ROUND(AG99,2)</f>
        <v>112420</v>
      </c>
      <c r="AH98" s="227"/>
      <c r="AI98" s="227"/>
      <c r="AJ98" s="227"/>
      <c r="AK98" s="227"/>
      <c r="AL98" s="227"/>
      <c r="AM98" s="227"/>
      <c r="AN98" s="228">
        <f>AK41</f>
        <v>136028.20000000001</v>
      </c>
      <c r="AO98" s="228"/>
      <c r="AP98" s="228"/>
      <c r="AQ98" s="65" t="s">
        <v>1</v>
      </c>
      <c r="AR98" s="61"/>
      <c r="AS98" s="66">
        <f>ROUND(AS99,2)</f>
        <v>0</v>
      </c>
      <c r="AT98" s="67">
        <f>ROUND(SUM(AV98:AW98),2)</f>
        <v>10256.4</v>
      </c>
      <c r="AU98" s="68" t="e">
        <f>ROUND(AU99,5)</f>
        <v>#REF!</v>
      </c>
      <c r="AV98" s="67">
        <f>ROUND(AZ98*L35,2)</f>
        <v>10256.4</v>
      </c>
      <c r="AW98" s="67">
        <f>ROUND(BA98*L36,2)</f>
        <v>0</v>
      </c>
      <c r="AX98" s="67">
        <f>ROUND(BB98*L35,2)</f>
        <v>0</v>
      </c>
      <c r="AY98" s="67">
        <f>ROUND(BC98*L36,2)</f>
        <v>0</v>
      </c>
      <c r="AZ98" s="67">
        <f>ROUND(AZ99,2)</f>
        <v>48840</v>
      </c>
      <c r="BA98" s="67">
        <f>ROUND(BA99,2)</f>
        <v>0</v>
      </c>
      <c r="BB98" s="67">
        <f>ROUND(BB99,2)</f>
        <v>0</v>
      </c>
      <c r="BC98" s="67">
        <f>ROUND(BC99,2)</f>
        <v>0</v>
      </c>
      <c r="BD98" s="69">
        <f>ROUND(BD99,2)</f>
        <v>0</v>
      </c>
      <c r="BS98" s="70" t="s">
        <v>67</v>
      </c>
      <c r="BT98" s="70" t="s">
        <v>68</v>
      </c>
      <c r="BU98" s="71" t="s">
        <v>69</v>
      </c>
      <c r="BV98" s="70" t="s">
        <v>70</v>
      </c>
      <c r="BW98" s="70" t="s">
        <v>4</v>
      </c>
      <c r="BX98" s="70" t="s">
        <v>71</v>
      </c>
      <c r="CL98" s="70" t="s">
        <v>1</v>
      </c>
    </row>
    <row r="99" spans="1:91" s="7" customFormat="1" ht="27.6" customHeight="1">
      <c r="A99" s="72" t="s">
        <v>72</v>
      </c>
      <c r="B99" s="73"/>
      <c r="C99" s="74"/>
      <c r="D99" s="226" t="s">
        <v>118</v>
      </c>
      <c r="E99" s="226"/>
      <c r="F99" s="226"/>
      <c r="G99" s="226"/>
      <c r="H99" s="226"/>
      <c r="I99" s="75"/>
      <c r="J99" s="226" t="s">
        <v>119</v>
      </c>
      <c r="K99" s="226"/>
      <c r="L99" s="226"/>
      <c r="M99" s="226"/>
      <c r="N99" s="226"/>
      <c r="O99" s="226"/>
      <c r="P99" s="226"/>
      <c r="Q99" s="226"/>
      <c r="R99" s="226"/>
      <c r="S99" s="226"/>
      <c r="T99" s="226"/>
      <c r="U99" s="226"/>
      <c r="V99" s="226"/>
      <c r="W99" s="226"/>
      <c r="X99" s="226"/>
      <c r="Y99" s="226"/>
      <c r="Z99" s="226"/>
      <c r="AA99" s="226"/>
      <c r="AB99" s="226"/>
      <c r="AC99" s="226"/>
      <c r="AD99" s="226"/>
      <c r="AE99" s="226"/>
      <c r="AF99" s="226"/>
      <c r="AG99" s="229">
        <f>'ZL 01 - ISO nosník'!J30</f>
        <v>112420</v>
      </c>
      <c r="AH99" s="230"/>
      <c r="AI99" s="230"/>
      <c r="AJ99" s="230"/>
      <c r="AK99" s="230"/>
      <c r="AL99" s="230"/>
      <c r="AM99" s="230"/>
      <c r="AN99" s="229"/>
      <c r="AO99" s="230"/>
      <c r="AP99" s="230"/>
      <c r="AQ99" s="76" t="s">
        <v>73</v>
      </c>
      <c r="AR99" s="73"/>
      <c r="AS99" s="77">
        <v>0</v>
      </c>
      <c r="AT99" s="78">
        <f>ROUND(SUM(AV99:AW99),2)</f>
        <v>10256.4</v>
      </c>
      <c r="AU99" s="79" t="e">
        <f>'ZL 01 - ISO nosník'!P123</f>
        <v>#REF!</v>
      </c>
      <c r="AV99" s="78">
        <f>'ZL 01 - ISO nosník'!J33</f>
        <v>10256.4</v>
      </c>
      <c r="AW99" s="78">
        <f>'ZL 01 - ISO nosník'!J34</f>
        <v>0</v>
      </c>
      <c r="AX99" s="78">
        <f>'ZL 01 - ISO nosník'!J35</f>
        <v>0</v>
      </c>
      <c r="AY99" s="78">
        <f>'ZL 01 - ISO nosník'!J36</f>
        <v>0</v>
      </c>
      <c r="AZ99" s="78">
        <f>'ZL 01 - ISO nosník'!F33</f>
        <v>48840</v>
      </c>
      <c r="BA99" s="78">
        <f>'ZL 01 - ISO nosník'!F34</f>
        <v>0</v>
      </c>
      <c r="BB99" s="78">
        <f>'ZL 01 - ISO nosník'!F35</f>
        <v>0</v>
      </c>
      <c r="BC99" s="78">
        <f>'ZL 01 - ISO nosník'!F36</f>
        <v>0</v>
      </c>
      <c r="BD99" s="80">
        <f>'ZL 01 - ISO nosník'!F37</f>
        <v>0</v>
      </c>
      <c r="BT99" s="81" t="s">
        <v>74</v>
      </c>
      <c r="BV99" s="81" t="s">
        <v>70</v>
      </c>
      <c r="BW99" s="81" t="s">
        <v>75</v>
      </c>
      <c r="BX99" s="81" t="s">
        <v>4</v>
      </c>
      <c r="CL99" s="81" t="s">
        <v>1</v>
      </c>
      <c r="CM99" s="81" t="s">
        <v>76</v>
      </c>
    </row>
    <row r="100" spans="1:91" s="2" customFormat="1" ht="55.8" customHeight="1">
      <c r="A100" s="25"/>
      <c r="B100" s="26"/>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6"/>
      <c r="AS100" s="25"/>
      <c r="AT100" s="25"/>
      <c r="AU100" s="25"/>
      <c r="AV100" s="25"/>
      <c r="AW100" s="25"/>
      <c r="AX100" s="25"/>
      <c r="AY100" s="25"/>
      <c r="AZ100" s="25"/>
      <c r="BA100" s="25"/>
      <c r="BB100" s="25"/>
      <c r="BC100" s="25"/>
      <c r="BD100" s="25"/>
      <c r="BE100" s="25"/>
    </row>
    <row r="101" spans="1:91" s="2" customFormat="1" ht="6.9" customHeight="1">
      <c r="A101" s="25"/>
      <c r="B101" s="40"/>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26"/>
      <c r="AS101" s="25"/>
      <c r="AT101" s="25"/>
      <c r="AU101" s="25"/>
      <c r="AV101" s="25"/>
      <c r="AW101" s="25"/>
      <c r="AX101" s="25"/>
      <c r="AY101" s="25"/>
      <c r="AZ101" s="25"/>
      <c r="BA101" s="25"/>
      <c r="BB101" s="25"/>
      <c r="BC101" s="25"/>
      <c r="BD101" s="25"/>
      <c r="BE101" s="25"/>
    </row>
  </sheetData>
  <mergeCells count="46">
    <mergeCell ref="AR2:BE2"/>
    <mergeCell ref="C96:G96"/>
    <mergeCell ref="I96:AF96"/>
    <mergeCell ref="AG96:AM96"/>
    <mergeCell ref="AN96:AP96"/>
    <mergeCell ref="L87:AO87"/>
    <mergeCell ref="AM89:AN89"/>
    <mergeCell ref="AM91:AP91"/>
    <mergeCell ref="AS91:AT95"/>
    <mergeCell ref="AM92:AP92"/>
    <mergeCell ref="W39:AE39"/>
    <mergeCell ref="AK39:AO39"/>
    <mergeCell ref="W38:AE38"/>
    <mergeCell ref="AK38:AO38"/>
    <mergeCell ref="L38:P38"/>
    <mergeCell ref="L39:P39"/>
    <mergeCell ref="D99:H99"/>
    <mergeCell ref="J99:AF99"/>
    <mergeCell ref="AG98:AM98"/>
    <mergeCell ref="AN98:AP98"/>
    <mergeCell ref="AN99:AP99"/>
    <mergeCell ref="AG99:AM99"/>
    <mergeCell ref="D10:AI10"/>
    <mergeCell ref="W37:AE37"/>
    <mergeCell ref="X41:AB41"/>
    <mergeCell ref="AK41:AO41"/>
    <mergeCell ref="H92:T92"/>
    <mergeCell ref="AK37:AO37"/>
    <mergeCell ref="L37:P37"/>
    <mergeCell ref="K12:AO12"/>
    <mergeCell ref="K14:AO14"/>
    <mergeCell ref="AK32:AO32"/>
    <mergeCell ref="W36:AE36"/>
    <mergeCell ref="AK36:AO36"/>
    <mergeCell ref="L36:P36"/>
    <mergeCell ref="L34:P34"/>
    <mergeCell ref="W34:AE34"/>
    <mergeCell ref="K29:AN29"/>
    <mergeCell ref="AE94:AJ94"/>
    <mergeCell ref="AK94:AN94"/>
    <mergeCell ref="U94:AC94"/>
    <mergeCell ref="G94:S94"/>
    <mergeCell ref="AK34:AO34"/>
    <mergeCell ref="W35:AE35"/>
    <mergeCell ref="AK35:AO35"/>
    <mergeCell ref="L35:P35"/>
  </mergeCells>
  <hyperlinks>
    <hyperlink ref="A99" location="'ZL 01 - Doplnění hydroizo...'!C2" display="/"/>
  </hyperlinks>
  <pageMargins left="0.39370078740157483" right="0.39370078740157483" top="0.98425196850393704" bottom="0.39370078740157483" header="0" footer="0"/>
  <pageSetup paperSize="9" scale="75" fitToHeight="100" orientation="portrait"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sheetPr>
    <pageSetUpPr fitToPage="1"/>
  </sheetPr>
  <dimension ref="A1:BM137"/>
  <sheetViews>
    <sheetView showGridLines="0" tabSelected="1" workbookViewId="0">
      <selection activeCell="F135" sqref="F135"/>
    </sheetView>
  </sheetViews>
  <sheetFormatPr defaultRowHeight="10.199999999999999"/>
  <cols>
    <col min="1" max="1" width="8.28515625" style="1" customWidth="1"/>
    <col min="2" max="2" width="1.7109375" style="1" customWidth="1"/>
    <col min="3" max="3" width="4.140625" style="1" customWidth="1"/>
    <col min="4" max="4" width="4.28515625" style="1" customWidth="1"/>
    <col min="5" max="5" width="17.140625" style="1" customWidth="1"/>
    <col min="6" max="6" width="50.85546875" style="1" customWidth="1"/>
    <col min="7" max="7" width="7" style="1" customWidth="1"/>
    <col min="8" max="8" width="11.42578125" style="1" customWidth="1"/>
    <col min="9" max="9" width="20.140625" style="1" customWidth="1"/>
    <col min="10" max="10" width="25.42578125" style="1" customWidth="1"/>
    <col min="11" max="11" width="16" style="1" customWidth="1"/>
    <col min="12" max="12" width="9.28515625" style="1" customWidth="1"/>
    <col min="13" max="13" width="10.85546875" style="1" hidden="1" customWidth="1"/>
    <col min="14" max="14" width="9.28515625" style="1" hidden="1"/>
    <col min="15" max="20" width="14.140625" style="1" hidden="1" customWidth="1"/>
    <col min="21" max="21" width="16.28515625" style="1" hidden="1" customWidth="1"/>
    <col min="22" max="22" width="12.28515625" style="1" customWidth="1"/>
    <col min="23" max="23" width="16.28515625" style="1" customWidth="1"/>
    <col min="24" max="24" width="12.28515625" style="1" customWidth="1"/>
    <col min="25" max="25" width="15" style="1" customWidth="1"/>
    <col min="26" max="26" width="11" style="1" customWidth="1"/>
    <col min="27" max="27" width="15" style="1" customWidth="1"/>
    <col min="28" max="28" width="16.28515625" style="1" customWidth="1"/>
    <col min="29" max="29" width="11" style="1" customWidth="1"/>
    <col min="30" max="30" width="15" style="1" customWidth="1"/>
    <col min="31" max="31" width="16.28515625" style="1" customWidth="1"/>
    <col min="44" max="65" width="9.28515625" style="1" hidden="1"/>
  </cols>
  <sheetData>
    <row r="1" spans="1:46">
      <c r="A1" s="82"/>
    </row>
    <row r="2" spans="1:46" s="1" customFormat="1" ht="36.9" customHeight="1">
      <c r="L2" s="231" t="s">
        <v>5</v>
      </c>
      <c r="M2" s="232"/>
      <c r="N2" s="232"/>
      <c r="O2" s="232"/>
      <c r="P2" s="232"/>
      <c r="Q2" s="232"/>
      <c r="R2" s="232"/>
      <c r="S2" s="232"/>
      <c r="T2" s="232"/>
      <c r="U2" s="232"/>
      <c r="V2" s="232"/>
      <c r="AT2" s="13" t="s">
        <v>75</v>
      </c>
    </row>
    <row r="3" spans="1:46" s="1" customFormat="1" ht="6.9" hidden="1" customHeight="1">
      <c r="B3" s="14"/>
      <c r="C3" s="15"/>
      <c r="D3" s="15"/>
      <c r="E3" s="15"/>
      <c r="F3" s="15"/>
      <c r="G3" s="15"/>
      <c r="H3" s="15"/>
      <c r="I3" s="15"/>
      <c r="J3" s="15"/>
      <c r="K3" s="15"/>
      <c r="L3" s="16"/>
      <c r="AT3" s="13" t="s">
        <v>76</v>
      </c>
    </row>
    <row r="4" spans="1:46" s="1" customFormat="1" ht="24.9" hidden="1" customHeight="1">
      <c r="B4" s="16"/>
      <c r="D4" s="17" t="s">
        <v>77</v>
      </c>
      <c r="L4" s="16"/>
      <c r="M4" s="83" t="s">
        <v>9</v>
      </c>
      <c r="AT4" s="13" t="s">
        <v>3</v>
      </c>
    </row>
    <row r="5" spans="1:46" s="1" customFormat="1" ht="6.9" hidden="1" customHeight="1">
      <c r="B5" s="16"/>
      <c r="L5" s="16"/>
    </row>
    <row r="6" spans="1:46" s="1" customFormat="1" ht="12" hidden="1" customHeight="1">
      <c r="B6" s="16"/>
      <c r="D6" s="22" t="s">
        <v>12</v>
      </c>
      <c r="L6" s="16"/>
    </row>
    <row r="7" spans="1:46" s="1" customFormat="1" ht="16.5" hidden="1" customHeight="1">
      <c r="B7" s="16"/>
      <c r="E7" s="255" t="str">
        <f>'Rekapitulace stavby'!K14</f>
        <v xml:space="preserve">Nástavba jednoho a rekonstrukce dvou podlaží polikliniky Kbely </v>
      </c>
      <c r="F7" s="252"/>
      <c r="G7" s="252"/>
      <c r="H7" s="252"/>
      <c r="L7" s="16"/>
    </row>
    <row r="8" spans="1:46" s="2" customFormat="1" ht="12" hidden="1" customHeight="1">
      <c r="A8" s="25"/>
      <c r="B8" s="26"/>
      <c r="C8" s="25"/>
      <c r="D8" s="22" t="s">
        <v>78</v>
      </c>
      <c r="E8" s="25"/>
      <c r="F8" s="25"/>
      <c r="G8" s="25"/>
      <c r="H8" s="25"/>
      <c r="I8" s="25"/>
      <c r="J8" s="25"/>
      <c r="K8" s="25"/>
      <c r="L8" s="35"/>
      <c r="S8" s="25"/>
      <c r="T8" s="25"/>
      <c r="U8" s="25"/>
      <c r="V8" s="25"/>
      <c r="W8" s="25"/>
      <c r="X8" s="25"/>
      <c r="Y8" s="25"/>
      <c r="Z8" s="25"/>
      <c r="AA8" s="25"/>
      <c r="AB8" s="25"/>
      <c r="AC8" s="25"/>
      <c r="AD8" s="25"/>
      <c r="AE8" s="25"/>
    </row>
    <row r="9" spans="1:46" s="2" customFormat="1" ht="16.5" hidden="1" customHeight="1">
      <c r="A9" s="25"/>
      <c r="B9" s="26"/>
      <c r="C9" s="25"/>
      <c r="D9" s="25"/>
      <c r="E9" s="238" t="s">
        <v>79</v>
      </c>
      <c r="F9" s="212"/>
      <c r="G9" s="212"/>
      <c r="H9" s="212"/>
      <c r="I9" s="25"/>
      <c r="J9" s="25"/>
      <c r="K9" s="25"/>
      <c r="L9" s="35"/>
      <c r="S9" s="25"/>
      <c r="T9" s="25"/>
      <c r="U9" s="25"/>
      <c r="V9" s="25"/>
      <c r="W9" s="25"/>
      <c r="X9" s="25"/>
      <c r="Y9" s="25"/>
      <c r="Z9" s="25"/>
      <c r="AA9" s="25"/>
      <c r="AB9" s="25"/>
      <c r="AC9" s="25"/>
      <c r="AD9" s="25"/>
      <c r="AE9" s="25"/>
    </row>
    <row r="10" spans="1:46" s="2" customFormat="1" hidden="1">
      <c r="A10" s="25"/>
      <c r="B10" s="26"/>
      <c r="C10" s="25"/>
      <c r="D10" s="25"/>
      <c r="E10" s="25"/>
      <c r="F10" s="25"/>
      <c r="G10" s="25"/>
      <c r="H10" s="25"/>
      <c r="I10" s="25"/>
      <c r="J10" s="25"/>
      <c r="K10" s="25"/>
      <c r="L10" s="35"/>
      <c r="S10" s="25"/>
      <c r="T10" s="25"/>
      <c r="U10" s="25"/>
      <c r="V10" s="25"/>
      <c r="W10" s="25"/>
      <c r="X10" s="25"/>
      <c r="Y10" s="25"/>
      <c r="Z10" s="25"/>
      <c r="AA10" s="25"/>
      <c r="AB10" s="25"/>
      <c r="AC10" s="25"/>
      <c r="AD10" s="25"/>
      <c r="AE10" s="25"/>
    </row>
    <row r="11" spans="1:46" s="2" customFormat="1" ht="12" hidden="1" customHeight="1">
      <c r="A11" s="25"/>
      <c r="B11" s="26"/>
      <c r="C11" s="25"/>
      <c r="D11" s="22" t="s">
        <v>13</v>
      </c>
      <c r="E11" s="25"/>
      <c r="F11" s="20" t="s">
        <v>1</v>
      </c>
      <c r="G11" s="25"/>
      <c r="H11" s="25"/>
      <c r="I11" s="22" t="s">
        <v>14</v>
      </c>
      <c r="J11" s="20" t="s">
        <v>1</v>
      </c>
      <c r="K11" s="25"/>
      <c r="L11" s="35"/>
      <c r="S11" s="25"/>
      <c r="T11" s="25"/>
      <c r="U11" s="25"/>
      <c r="V11" s="25"/>
      <c r="W11" s="25"/>
      <c r="X11" s="25"/>
      <c r="Y11" s="25"/>
      <c r="Z11" s="25"/>
      <c r="AA11" s="25"/>
      <c r="AB11" s="25"/>
      <c r="AC11" s="25"/>
      <c r="AD11" s="25"/>
      <c r="AE11" s="25"/>
    </row>
    <row r="12" spans="1:46" s="2" customFormat="1" ht="12" hidden="1" customHeight="1">
      <c r="A12" s="25"/>
      <c r="B12" s="26"/>
      <c r="C12" s="25"/>
      <c r="D12" s="22" t="s">
        <v>15</v>
      </c>
      <c r="E12" s="25"/>
      <c r="F12" s="20" t="s">
        <v>16</v>
      </c>
      <c r="G12" s="25"/>
      <c r="H12" s="25"/>
      <c r="I12" s="22" t="s">
        <v>17</v>
      </c>
      <c r="J12" s="48">
        <f>'Rekapitulace stavby'!AN16</f>
        <v>44258</v>
      </c>
      <c r="K12" s="25"/>
      <c r="L12" s="35"/>
      <c r="S12" s="25"/>
      <c r="T12" s="25"/>
      <c r="U12" s="25"/>
      <c r="V12" s="25"/>
      <c r="W12" s="25"/>
      <c r="X12" s="25"/>
      <c r="Y12" s="25"/>
      <c r="Z12" s="25"/>
      <c r="AA12" s="25"/>
      <c r="AB12" s="25"/>
      <c r="AC12" s="25"/>
      <c r="AD12" s="25"/>
      <c r="AE12" s="25"/>
    </row>
    <row r="13" spans="1:46" s="2" customFormat="1" ht="10.8" hidden="1" customHeight="1">
      <c r="A13" s="25"/>
      <c r="B13" s="26"/>
      <c r="C13" s="25"/>
      <c r="D13" s="25"/>
      <c r="E13" s="25"/>
      <c r="F13" s="25"/>
      <c r="G13" s="25"/>
      <c r="H13" s="25"/>
      <c r="I13" s="25"/>
      <c r="J13" s="25"/>
      <c r="K13" s="25"/>
      <c r="L13" s="35"/>
      <c r="S13" s="25"/>
      <c r="T13" s="25"/>
      <c r="U13" s="25"/>
      <c r="V13" s="25"/>
      <c r="W13" s="25"/>
      <c r="X13" s="25"/>
      <c r="Y13" s="25"/>
      <c r="Z13" s="25"/>
      <c r="AA13" s="25"/>
      <c r="AB13" s="25"/>
      <c r="AC13" s="25"/>
      <c r="AD13" s="25"/>
      <c r="AE13" s="25"/>
    </row>
    <row r="14" spans="1:46" s="2" customFormat="1" ht="12" hidden="1" customHeight="1">
      <c r="A14" s="25"/>
      <c r="B14" s="26"/>
      <c r="C14" s="25"/>
      <c r="D14" s="22" t="s">
        <v>18</v>
      </c>
      <c r="E14" s="25"/>
      <c r="F14" s="25"/>
      <c r="G14" s="25"/>
      <c r="H14" s="25"/>
      <c r="I14" s="22" t="s">
        <v>19</v>
      </c>
      <c r="J14" s="20" t="str">
        <f>IF('Rekapitulace stavby'!AN18="","",'Rekapitulace stavby'!AN18)</f>
        <v/>
      </c>
      <c r="K14" s="25"/>
      <c r="L14" s="35"/>
      <c r="S14" s="25"/>
      <c r="T14" s="25"/>
      <c r="U14" s="25"/>
      <c r="V14" s="25"/>
      <c r="W14" s="25"/>
      <c r="X14" s="25"/>
      <c r="Y14" s="25"/>
      <c r="Z14" s="25"/>
      <c r="AA14" s="25"/>
      <c r="AB14" s="25"/>
      <c r="AC14" s="25"/>
      <c r="AD14" s="25"/>
      <c r="AE14" s="25"/>
    </row>
    <row r="15" spans="1:46" s="2" customFormat="1" ht="18" hidden="1" customHeight="1">
      <c r="A15" s="25"/>
      <c r="B15" s="26"/>
      <c r="C15" s="25"/>
      <c r="D15" s="25"/>
      <c r="E15" s="20" t="str">
        <f>IF('Rekapitulace stavby'!E19="","",'Rekapitulace stavby'!E19)</f>
        <v xml:space="preserve"> </v>
      </c>
      <c r="F15" s="25"/>
      <c r="G15" s="25"/>
      <c r="H15" s="25"/>
      <c r="I15" s="22" t="s">
        <v>21</v>
      </c>
      <c r="J15" s="20" t="str">
        <f>IF('Rekapitulace stavby'!AN19="","",'Rekapitulace stavby'!AN19)</f>
        <v/>
      </c>
      <c r="K15" s="25"/>
      <c r="L15" s="35"/>
      <c r="S15" s="25"/>
      <c r="T15" s="25"/>
      <c r="U15" s="25"/>
      <c r="V15" s="25"/>
      <c r="W15" s="25"/>
      <c r="X15" s="25"/>
      <c r="Y15" s="25"/>
      <c r="Z15" s="25"/>
      <c r="AA15" s="25"/>
      <c r="AB15" s="25"/>
      <c r="AC15" s="25"/>
      <c r="AD15" s="25"/>
      <c r="AE15" s="25"/>
    </row>
    <row r="16" spans="1:46" s="2" customFormat="1" ht="6.9" hidden="1" customHeight="1">
      <c r="A16" s="25"/>
      <c r="B16" s="26"/>
      <c r="C16" s="25"/>
      <c r="D16" s="25"/>
      <c r="E16" s="25"/>
      <c r="F16" s="25"/>
      <c r="G16" s="25"/>
      <c r="H16" s="25"/>
      <c r="I16" s="25"/>
      <c r="J16" s="25"/>
      <c r="K16" s="25"/>
      <c r="L16" s="35"/>
      <c r="S16" s="25"/>
      <c r="T16" s="25"/>
      <c r="U16" s="25"/>
      <c r="V16" s="25"/>
      <c r="W16" s="25"/>
      <c r="X16" s="25"/>
      <c r="Y16" s="25"/>
      <c r="Z16" s="25"/>
      <c r="AA16" s="25"/>
      <c r="AB16" s="25"/>
      <c r="AC16" s="25"/>
      <c r="AD16" s="25"/>
      <c r="AE16" s="25"/>
    </row>
    <row r="17" spans="1:31" s="2" customFormat="1" ht="12" hidden="1" customHeight="1">
      <c r="A17" s="25"/>
      <c r="B17" s="26"/>
      <c r="C17" s="25"/>
      <c r="D17" s="22" t="s">
        <v>22</v>
      </c>
      <c r="E17" s="25"/>
      <c r="F17" s="25"/>
      <c r="G17" s="25"/>
      <c r="H17" s="25"/>
      <c r="I17" s="22" t="s">
        <v>19</v>
      </c>
      <c r="J17" s="20" t="str">
        <f>'Rekapitulace stavby'!AN21</f>
        <v/>
      </c>
      <c r="K17" s="25"/>
      <c r="L17" s="35"/>
      <c r="S17" s="25"/>
      <c r="T17" s="25"/>
      <c r="U17" s="25"/>
      <c r="V17" s="25"/>
      <c r="W17" s="25"/>
      <c r="X17" s="25"/>
      <c r="Y17" s="25"/>
      <c r="Z17" s="25"/>
      <c r="AA17" s="25"/>
      <c r="AB17" s="25"/>
      <c r="AC17" s="25"/>
      <c r="AD17" s="25"/>
      <c r="AE17" s="25"/>
    </row>
    <row r="18" spans="1:31" s="2" customFormat="1" ht="18" hidden="1" customHeight="1">
      <c r="A18" s="25"/>
      <c r="B18" s="26"/>
      <c r="C18" s="25"/>
      <c r="D18" s="25"/>
      <c r="E18" s="257" t="str">
        <f>'Rekapitulace stavby'!E22</f>
        <v xml:space="preserve"> </v>
      </c>
      <c r="F18" s="257"/>
      <c r="G18" s="257"/>
      <c r="H18" s="257"/>
      <c r="I18" s="22" t="s">
        <v>21</v>
      </c>
      <c r="J18" s="20" t="str">
        <f>'Rekapitulace stavby'!AN22</f>
        <v/>
      </c>
      <c r="K18" s="25"/>
      <c r="L18" s="35"/>
      <c r="S18" s="25"/>
      <c r="T18" s="25"/>
      <c r="U18" s="25"/>
      <c r="V18" s="25"/>
      <c r="W18" s="25"/>
      <c r="X18" s="25"/>
      <c r="Y18" s="25"/>
      <c r="Z18" s="25"/>
      <c r="AA18" s="25"/>
      <c r="AB18" s="25"/>
      <c r="AC18" s="25"/>
      <c r="AD18" s="25"/>
      <c r="AE18" s="25"/>
    </row>
    <row r="19" spans="1:31" s="2" customFormat="1" ht="6.9" hidden="1" customHeight="1">
      <c r="A19" s="25"/>
      <c r="B19" s="26"/>
      <c r="C19" s="25"/>
      <c r="D19" s="25"/>
      <c r="E19" s="25"/>
      <c r="F19" s="25"/>
      <c r="G19" s="25"/>
      <c r="H19" s="25"/>
      <c r="I19" s="25"/>
      <c r="J19" s="25"/>
      <c r="K19" s="25"/>
      <c r="L19" s="35"/>
      <c r="S19" s="25"/>
      <c r="T19" s="25"/>
      <c r="U19" s="25"/>
      <c r="V19" s="25"/>
      <c r="W19" s="25"/>
      <c r="X19" s="25"/>
      <c r="Y19" s="25"/>
      <c r="Z19" s="25"/>
      <c r="AA19" s="25"/>
      <c r="AB19" s="25"/>
      <c r="AC19" s="25"/>
      <c r="AD19" s="25"/>
      <c r="AE19" s="25"/>
    </row>
    <row r="20" spans="1:31" s="2" customFormat="1" ht="12" hidden="1" customHeight="1">
      <c r="A20" s="25"/>
      <c r="B20" s="26"/>
      <c r="C20" s="25"/>
      <c r="D20" s="22" t="s">
        <v>23</v>
      </c>
      <c r="E20" s="25"/>
      <c r="F20" s="25"/>
      <c r="G20" s="25"/>
      <c r="H20" s="25"/>
      <c r="I20" s="22" t="s">
        <v>19</v>
      </c>
      <c r="J20" s="20" t="s">
        <v>1</v>
      </c>
      <c r="K20" s="25"/>
      <c r="L20" s="35"/>
      <c r="S20" s="25"/>
      <c r="T20" s="25"/>
      <c r="U20" s="25"/>
      <c r="V20" s="25"/>
      <c r="W20" s="25"/>
      <c r="X20" s="25"/>
      <c r="Y20" s="25"/>
      <c r="Z20" s="25"/>
      <c r="AA20" s="25"/>
      <c r="AB20" s="25"/>
      <c r="AC20" s="25"/>
      <c r="AD20" s="25"/>
      <c r="AE20" s="25"/>
    </row>
    <row r="21" spans="1:31" s="2" customFormat="1" ht="18" hidden="1" customHeight="1">
      <c r="A21" s="25"/>
      <c r="B21" s="26"/>
      <c r="C21" s="25"/>
      <c r="D21" s="25"/>
      <c r="E21" s="20" t="s">
        <v>24</v>
      </c>
      <c r="F21" s="25"/>
      <c r="G21" s="25"/>
      <c r="H21" s="25"/>
      <c r="I21" s="22" t="s">
        <v>21</v>
      </c>
      <c r="J21" s="20" t="s">
        <v>1</v>
      </c>
      <c r="K21" s="25"/>
      <c r="L21" s="35"/>
      <c r="S21" s="25"/>
      <c r="T21" s="25"/>
      <c r="U21" s="25"/>
      <c r="V21" s="25"/>
      <c r="W21" s="25"/>
      <c r="X21" s="25"/>
      <c r="Y21" s="25"/>
      <c r="Z21" s="25"/>
      <c r="AA21" s="25"/>
      <c r="AB21" s="25"/>
      <c r="AC21" s="25"/>
      <c r="AD21" s="25"/>
      <c r="AE21" s="25"/>
    </row>
    <row r="22" spans="1:31" s="2" customFormat="1" ht="6.9" hidden="1" customHeight="1">
      <c r="A22" s="25"/>
      <c r="B22" s="26"/>
      <c r="C22" s="25"/>
      <c r="D22" s="25"/>
      <c r="E22" s="25"/>
      <c r="F22" s="25"/>
      <c r="G22" s="25"/>
      <c r="H22" s="25"/>
      <c r="I22" s="25"/>
      <c r="J22" s="25"/>
      <c r="K22" s="25"/>
      <c r="L22" s="35"/>
      <c r="S22" s="25"/>
      <c r="T22" s="25"/>
      <c r="U22" s="25"/>
      <c r="V22" s="25"/>
      <c r="W22" s="25"/>
      <c r="X22" s="25"/>
      <c r="Y22" s="25"/>
      <c r="Z22" s="25"/>
      <c r="AA22" s="25"/>
      <c r="AB22" s="25"/>
      <c r="AC22" s="25"/>
      <c r="AD22" s="25"/>
      <c r="AE22" s="25"/>
    </row>
    <row r="23" spans="1:31" s="2" customFormat="1" ht="12" hidden="1" customHeight="1">
      <c r="A23" s="25"/>
      <c r="B23" s="26"/>
      <c r="C23" s="25"/>
      <c r="D23" s="22" t="s">
        <v>26</v>
      </c>
      <c r="E23" s="25"/>
      <c r="F23" s="25"/>
      <c r="G23" s="25"/>
      <c r="H23" s="25"/>
      <c r="I23" s="22" t="s">
        <v>19</v>
      </c>
      <c r="J23" s="20" t="e">
        <f>IF('Rekapitulace stavby'!#REF!="","",'Rekapitulace stavby'!#REF!)</f>
        <v>#REF!</v>
      </c>
      <c r="K23" s="25"/>
      <c r="L23" s="35"/>
      <c r="S23" s="25"/>
      <c r="T23" s="25"/>
      <c r="U23" s="25"/>
      <c r="V23" s="25"/>
      <c r="W23" s="25"/>
      <c r="X23" s="25"/>
      <c r="Y23" s="25"/>
      <c r="Z23" s="25"/>
      <c r="AA23" s="25"/>
      <c r="AB23" s="25"/>
      <c r="AC23" s="25"/>
      <c r="AD23" s="25"/>
      <c r="AE23" s="25"/>
    </row>
    <row r="24" spans="1:31" s="2" customFormat="1" ht="18" hidden="1" customHeight="1">
      <c r="A24" s="25"/>
      <c r="B24" s="26"/>
      <c r="C24" s="25"/>
      <c r="D24" s="25"/>
      <c r="E24" s="20" t="str">
        <f>IF('Rekapitulace stavby'!E27="","",'Rekapitulace stavby'!E27)</f>
        <v xml:space="preserve"> </v>
      </c>
      <c r="F24" s="25"/>
      <c r="G24" s="25"/>
      <c r="H24" s="25"/>
      <c r="I24" s="22" t="s">
        <v>21</v>
      </c>
      <c r="J24" s="20" t="str">
        <f>IF('Rekapitulace stavby'!AN27="","",'Rekapitulace stavby'!AN27)</f>
        <v/>
      </c>
      <c r="K24" s="25"/>
      <c r="L24" s="35"/>
      <c r="S24" s="25"/>
      <c r="T24" s="25"/>
      <c r="U24" s="25"/>
      <c r="V24" s="25"/>
      <c r="W24" s="25"/>
      <c r="X24" s="25"/>
      <c r="Y24" s="25"/>
      <c r="Z24" s="25"/>
      <c r="AA24" s="25"/>
      <c r="AB24" s="25"/>
      <c r="AC24" s="25"/>
      <c r="AD24" s="25"/>
      <c r="AE24" s="25"/>
    </row>
    <row r="25" spans="1:31" s="2" customFormat="1" ht="6.9" hidden="1" customHeight="1">
      <c r="A25" s="25"/>
      <c r="B25" s="26"/>
      <c r="C25" s="25"/>
      <c r="D25" s="25"/>
      <c r="E25" s="25"/>
      <c r="F25" s="25"/>
      <c r="G25" s="25"/>
      <c r="H25" s="25"/>
      <c r="I25" s="25"/>
      <c r="J25" s="25"/>
      <c r="K25" s="25"/>
      <c r="L25" s="35"/>
      <c r="S25" s="25"/>
      <c r="T25" s="25"/>
      <c r="U25" s="25"/>
      <c r="V25" s="25"/>
      <c r="W25" s="25"/>
      <c r="X25" s="25"/>
      <c r="Y25" s="25"/>
      <c r="Z25" s="25"/>
      <c r="AA25" s="25"/>
      <c r="AB25" s="25"/>
      <c r="AC25" s="25"/>
      <c r="AD25" s="25"/>
      <c r="AE25" s="25"/>
    </row>
    <row r="26" spans="1:31" s="2" customFormat="1" ht="12" hidden="1" customHeight="1">
      <c r="A26" s="25"/>
      <c r="B26" s="26"/>
      <c r="C26" s="25"/>
      <c r="D26" s="22" t="s">
        <v>27</v>
      </c>
      <c r="E26" s="25"/>
      <c r="F26" s="25"/>
      <c r="G26" s="25"/>
      <c r="H26" s="25"/>
      <c r="I26" s="25"/>
      <c r="J26" s="25"/>
      <c r="K26" s="25"/>
      <c r="L26" s="35"/>
      <c r="S26" s="25"/>
      <c r="T26" s="25"/>
      <c r="U26" s="25"/>
      <c r="V26" s="25"/>
      <c r="W26" s="25"/>
      <c r="X26" s="25"/>
      <c r="Y26" s="25"/>
      <c r="Z26" s="25"/>
      <c r="AA26" s="25"/>
      <c r="AB26" s="25"/>
      <c r="AC26" s="25"/>
      <c r="AD26" s="25"/>
      <c r="AE26" s="25"/>
    </row>
    <row r="27" spans="1:31" s="8" customFormat="1" ht="16.5" hidden="1" customHeight="1">
      <c r="A27" s="84"/>
      <c r="B27" s="85"/>
      <c r="C27" s="84"/>
      <c r="D27" s="84"/>
      <c r="E27" s="223" t="s">
        <v>1</v>
      </c>
      <c r="F27" s="223"/>
      <c r="G27" s="223"/>
      <c r="H27" s="223"/>
      <c r="I27" s="84"/>
      <c r="J27" s="84"/>
      <c r="K27" s="84"/>
      <c r="L27" s="86"/>
      <c r="S27" s="84"/>
      <c r="T27" s="84"/>
      <c r="U27" s="84"/>
      <c r="V27" s="84"/>
      <c r="W27" s="84"/>
      <c r="X27" s="84"/>
      <c r="Y27" s="84"/>
      <c r="Z27" s="84"/>
      <c r="AA27" s="84"/>
      <c r="AB27" s="84"/>
      <c r="AC27" s="84"/>
      <c r="AD27" s="84"/>
      <c r="AE27" s="84"/>
    </row>
    <row r="28" spans="1:31" s="2" customFormat="1" ht="6.9" hidden="1" customHeight="1">
      <c r="A28" s="25"/>
      <c r="B28" s="26"/>
      <c r="C28" s="25"/>
      <c r="D28" s="25"/>
      <c r="E28" s="25"/>
      <c r="F28" s="25"/>
      <c r="G28" s="25"/>
      <c r="H28" s="25"/>
      <c r="I28" s="25"/>
      <c r="J28" s="25"/>
      <c r="K28" s="25"/>
      <c r="L28" s="35"/>
      <c r="S28" s="25"/>
      <c r="T28" s="25"/>
      <c r="U28" s="25"/>
      <c r="V28" s="25"/>
      <c r="W28" s="25"/>
      <c r="X28" s="25"/>
      <c r="Y28" s="25"/>
      <c r="Z28" s="25"/>
      <c r="AA28" s="25"/>
      <c r="AB28" s="25"/>
      <c r="AC28" s="25"/>
      <c r="AD28" s="25"/>
      <c r="AE28" s="25"/>
    </row>
    <row r="29" spans="1:31" s="2" customFormat="1" ht="6.9" hidden="1" customHeight="1">
      <c r="A29" s="25"/>
      <c r="B29" s="26"/>
      <c r="C29" s="25"/>
      <c r="D29" s="59"/>
      <c r="E29" s="59"/>
      <c r="F29" s="59"/>
      <c r="G29" s="59"/>
      <c r="H29" s="59"/>
      <c r="I29" s="59"/>
      <c r="J29" s="59"/>
      <c r="K29" s="59"/>
      <c r="L29" s="35"/>
      <c r="S29" s="25"/>
      <c r="T29" s="25"/>
      <c r="U29" s="25"/>
      <c r="V29" s="25"/>
      <c r="W29" s="25"/>
      <c r="X29" s="25"/>
      <c r="Y29" s="25"/>
      <c r="Z29" s="25"/>
      <c r="AA29" s="25"/>
      <c r="AB29" s="25"/>
      <c r="AC29" s="25"/>
      <c r="AD29" s="25"/>
      <c r="AE29" s="25"/>
    </row>
    <row r="30" spans="1:31" s="2" customFormat="1" ht="25.35" hidden="1" customHeight="1">
      <c r="A30" s="25"/>
      <c r="B30" s="26"/>
      <c r="C30" s="25"/>
      <c r="D30" s="87" t="s">
        <v>28</v>
      </c>
      <c r="E30" s="25"/>
      <c r="F30" s="25"/>
      <c r="G30" s="25"/>
      <c r="H30" s="25"/>
      <c r="I30" s="25"/>
      <c r="J30" s="64">
        <f>ROUND(J123, 2)</f>
        <v>112420</v>
      </c>
      <c r="K30" s="25"/>
      <c r="L30" s="35"/>
      <c r="S30" s="25"/>
      <c r="T30" s="25"/>
      <c r="U30" s="25"/>
      <c r="V30" s="25"/>
      <c r="W30" s="25"/>
      <c r="X30" s="25"/>
      <c r="Y30" s="25"/>
      <c r="Z30" s="25"/>
      <c r="AA30" s="25"/>
      <c r="AB30" s="25"/>
      <c r="AC30" s="25"/>
      <c r="AD30" s="25"/>
      <c r="AE30" s="25"/>
    </row>
    <row r="31" spans="1:31" s="2" customFormat="1" ht="6.9" hidden="1" customHeight="1">
      <c r="A31" s="25"/>
      <c r="B31" s="26"/>
      <c r="C31" s="25"/>
      <c r="D31" s="59"/>
      <c r="E31" s="59"/>
      <c r="F31" s="59"/>
      <c r="G31" s="59"/>
      <c r="H31" s="59"/>
      <c r="I31" s="59"/>
      <c r="J31" s="59"/>
      <c r="K31" s="59"/>
      <c r="L31" s="35"/>
      <c r="S31" s="25"/>
      <c r="T31" s="25"/>
      <c r="U31" s="25"/>
      <c r="V31" s="25"/>
      <c r="W31" s="25"/>
      <c r="X31" s="25"/>
      <c r="Y31" s="25"/>
      <c r="Z31" s="25"/>
      <c r="AA31" s="25"/>
      <c r="AB31" s="25"/>
      <c r="AC31" s="25"/>
      <c r="AD31" s="25"/>
      <c r="AE31" s="25"/>
    </row>
    <row r="32" spans="1:31" s="2" customFormat="1" ht="14.4" hidden="1" customHeight="1">
      <c r="A32" s="25"/>
      <c r="B32" s="26"/>
      <c r="C32" s="25"/>
      <c r="D32" s="25"/>
      <c r="E32" s="25"/>
      <c r="F32" s="29" t="s">
        <v>30</v>
      </c>
      <c r="G32" s="25"/>
      <c r="H32" s="25"/>
      <c r="I32" s="29" t="s">
        <v>29</v>
      </c>
      <c r="J32" s="29" t="s">
        <v>31</v>
      </c>
      <c r="K32" s="25"/>
      <c r="L32" s="35"/>
      <c r="S32" s="25"/>
      <c r="T32" s="25"/>
      <c r="U32" s="25"/>
      <c r="V32" s="25"/>
      <c r="W32" s="25"/>
      <c r="X32" s="25"/>
      <c r="Y32" s="25"/>
      <c r="Z32" s="25"/>
      <c r="AA32" s="25"/>
      <c r="AB32" s="25"/>
      <c r="AC32" s="25"/>
      <c r="AD32" s="25"/>
      <c r="AE32" s="25"/>
    </row>
    <row r="33" spans="1:31" s="2" customFormat="1" ht="14.4" hidden="1" customHeight="1">
      <c r="A33" s="25"/>
      <c r="B33" s="26"/>
      <c r="C33" s="25"/>
      <c r="D33" s="88" t="s">
        <v>32</v>
      </c>
      <c r="E33" s="22" t="s">
        <v>33</v>
      </c>
      <c r="F33" s="89">
        <f>ROUND((SUM(BE123:BE128)),  2)</f>
        <v>48840</v>
      </c>
      <c r="G33" s="25"/>
      <c r="H33" s="25"/>
      <c r="I33" s="90">
        <v>0.21</v>
      </c>
      <c r="J33" s="89">
        <f>ROUND(((SUM(BE123:BE128))*I33),  2)</f>
        <v>10256.4</v>
      </c>
      <c r="K33" s="25"/>
      <c r="L33" s="35"/>
      <c r="S33" s="25"/>
      <c r="T33" s="25"/>
      <c r="U33" s="25"/>
      <c r="V33" s="25"/>
      <c r="W33" s="25"/>
      <c r="X33" s="25"/>
      <c r="Y33" s="25"/>
      <c r="Z33" s="25"/>
      <c r="AA33" s="25"/>
      <c r="AB33" s="25"/>
      <c r="AC33" s="25"/>
      <c r="AD33" s="25"/>
      <c r="AE33" s="25"/>
    </row>
    <row r="34" spans="1:31" s="2" customFormat="1" ht="14.4" hidden="1" customHeight="1">
      <c r="A34" s="25"/>
      <c r="B34" s="26"/>
      <c r="C34" s="25"/>
      <c r="D34" s="25"/>
      <c r="E34" s="22" t="s">
        <v>34</v>
      </c>
      <c r="F34" s="89">
        <f>ROUND((SUM(BF123:BF128)),  2)</f>
        <v>0</v>
      </c>
      <c r="G34" s="25"/>
      <c r="H34" s="25"/>
      <c r="I34" s="90">
        <v>0.15</v>
      </c>
      <c r="J34" s="89">
        <f>ROUND(((SUM(BF123:BF128))*I34),  2)</f>
        <v>0</v>
      </c>
      <c r="K34" s="25"/>
      <c r="L34" s="35"/>
      <c r="S34" s="25"/>
      <c r="T34" s="25"/>
      <c r="U34" s="25"/>
      <c r="V34" s="25"/>
      <c r="W34" s="25"/>
      <c r="X34" s="25"/>
      <c r="Y34" s="25"/>
      <c r="Z34" s="25"/>
      <c r="AA34" s="25"/>
      <c r="AB34" s="25"/>
      <c r="AC34" s="25"/>
      <c r="AD34" s="25"/>
      <c r="AE34" s="25"/>
    </row>
    <row r="35" spans="1:31" s="2" customFormat="1" ht="14.4" hidden="1" customHeight="1">
      <c r="A35" s="25"/>
      <c r="B35" s="26"/>
      <c r="C35" s="25"/>
      <c r="D35" s="25"/>
      <c r="E35" s="22" t="s">
        <v>35</v>
      </c>
      <c r="F35" s="89">
        <f>ROUND((SUM(BG123:BG128)),  2)</f>
        <v>0</v>
      </c>
      <c r="G35" s="25"/>
      <c r="H35" s="25"/>
      <c r="I35" s="90">
        <v>0.21</v>
      </c>
      <c r="J35" s="89">
        <f>0</f>
        <v>0</v>
      </c>
      <c r="K35" s="25"/>
      <c r="L35" s="35"/>
      <c r="S35" s="25"/>
      <c r="T35" s="25"/>
      <c r="U35" s="25"/>
      <c r="V35" s="25"/>
      <c r="W35" s="25"/>
      <c r="X35" s="25"/>
      <c r="Y35" s="25"/>
      <c r="Z35" s="25"/>
      <c r="AA35" s="25"/>
      <c r="AB35" s="25"/>
      <c r="AC35" s="25"/>
      <c r="AD35" s="25"/>
      <c r="AE35" s="25"/>
    </row>
    <row r="36" spans="1:31" s="2" customFormat="1" ht="14.4" hidden="1" customHeight="1">
      <c r="A36" s="25"/>
      <c r="B36" s="26"/>
      <c r="C36" s="25"/>
      <c r="D36" s="25"/>
      <c r="E36" s="22" t="s">
        <v>36</v>
      </c>
      <c r="F36" s="89">
        <f>ROUND((SUM(BH123:BH128)),  2)</f>
        <v>0</v>
      </c>
      <c r="G36" s="25"/>
      <c r="H36" s="25"/>
      <c r="I36" s="90">
        <v>0.15</v>
      </c>
      <c r="J36" s="89">
        <f>0</f>
        <v>0</v>
      </c>
      <c r="K36" s="25"/>
      <c r="L36" s="35"/>
      <c r="S36" s="25"/>
      <c r="T36" s="25"/>
      <c r="U36" s="25"/>
      <c r="V36" s="25"/>
      <c r="W36" s="25"/>
      <c r="X36" s="25"/>
      <c r="Y36" s="25"/>
      <c r="Z36" s="25"/>
      <c r="AA36" s="25"/>
      <c r="AB36" s="25"/>
      <c r="AC36" s="25"/>
      <c r="AD36" s="25"/>
      <c r="AE36" s="25"/>
    </row>
    <row r="37" spans="1:31" s="2" customFormat="1" ht="14.4" hidden="1" customHeight="1">
      <c r="A37" s="25"/>
      <c r="B37" s="26"/>
      <c r="C37" s="25"/>
      <c r="D37" s="25"/>
      <c r="E37" s="22" t="s">
        <v>37</v>
      </c>
      <c r="F37" s="89">
        <f>ROUND((SUM(BI123:BI128)),  2)</f>
        <v>0</v>
      </c>
      <c r="G37" s="25"/>
      <c r="H37" s="25"/>
      <c r="I37" s="90">
        <v>0</v>
      </c>
      <c r="J37" s="89">
        <f>0</f>
        <v>0</v>
      </c>
      <c r="K37" s="25"/>
      <c r="L37" s="35"/>
      <c r="S37" s="25"/>
      <c r="T37" s="25"/>
      <c r="U37" s="25"/>
      <c r="V37" s="25"/>
      <c r="W37" s="25"/>
      <c r="X37" s="25"/>
      <c r="Y37" s="25"/>
      <c r="Z37" s="25"/>
      <c r="AA37" s="25"/>
      <c r="AB37" s="25"/>
      <c r="AC37" s="25"/>
      <c r="AD37" s="25"/>
      <c r="AE37" s="25"/>
    </row>
    <row r="38" spans="1:31" s="2" customFormat="1" ht="6.9" hidden="1" customHeight="1">
      <c r="A38" s="25"/>
      <c r="B38" s="26"/>
      <c r="C38" s="25"/>
      <c r="D38" s="25"/>
      <c r="E38" s="25"/>
      <c r="F38" s="25"/>
      <c r="G38" s="25"/>
      <c r="H38" s="25"/>
      <c r="I38" s="25"/>
      <c r="J38" s="25"/>
      <c r="K38" s="25"/>
      <c r="L38" s="35"/>
      <c r="S38" s="25"/>
      <c r="T38" s="25"/>
      <c r="U38" s="25"/>
      <c r="V38" s="25"/>
      <c r="W38" s="25"/>
      <c r="X38" s="25"/>
      <c r="Y38" s="25"/>
      <c r="Z38" s="25"/>
      <c r="AA38" s="25"/>
      <c r="AB38" s="25"/>
      <c r="AC38" s="25"/>
      <c r="AD38" s="25"/>
      <c r="AE38" s="25"/>
    </row>
    <row r="39" spans="1:31" s="2" customFormat="1" ht="25.35" hidden="1" customHeight="1">
      <c r="A39" s="25"/>
      <c r="B39" s="26"/>
      <c r="C39" s="91"/>
      <c r="D39" s="92" t="s">
        <v>38</v>
      </c>
      <c r="E39" s="53"/>
      <c r="F39" s="53"/>
      <c r="G39" s="93" t="s">
        <v>39</v>
      </c>
      <c r="H39" s="94" t="s">
        <v>40</v>
      </c>
      <c r="I39" s="53"/>
      <c r="J39" s="95">
        <f>SUM(J30:J37)</f>
        <v>122676.4</v>
      </c>
      <c r="K39" s="96"/>
      <c r="L39" s="35"/>
      <c r="S39" s="25"/>
      <c r="T39" s="25"/>
      <c r="U39" s="25"/>
      <c r="V39" s="25"/>
      <c r="W39" s="25"/>
      <c r="X39" s="25"/>
      <c r="Y39" s="25"/>
      <c r="Z39" s="25"/>
      <c r="AA39" s="25"/>
      <c r="AB39" s="25"/>
      <c r="AC39" s="25"/>
      <c r="AD39" s="25"/>
      <c r="AE39" s="25"/>
    </row>
    <row r="40" spans="1:31" s="2" customFormat="1" ht="14.4" hidden="1" customHeight="1">
      <c r="A40" s="25"/>
      <c r="B40" s="26"/>
      <c r="C40" s="25"/>
      <c r="D40" s="25"/>
      <c r="E40" s="25"/>
      <c r="F40" s="25"/>
      <c r="G40" s="25"/>
      <c r="H40" s="25"/>
      <c r="I40" s="25"/>
      <c r="J40" s="25"/>
      <c r="K40" s="25"/>
      <c r="L40" s="35"/>
      <c r="S40" s="25"/>
      <c r="T40" s="25"/>
      <c r="U40" s="25"/>
      <c r="V40" s="25"/>
      <c r="W40" s="25"/>
      <c r="X40" s="25"/>
      <c r="Y40" s="25"/>
      <c r="Z40" s="25"/>
      <c r="AA40" s="25"/>
      <c r="AB40" s="25"/>
      <c r="AC40" s="25"/>
      <c r="AD40" s="25"/>
      <c r="AE40" s="25"/>
    </row>
    <row r="41" spans="1:31" s="1" customFormat="1" ht="14.4" hidden="1" customHeight="1">
      <c r="B41" s="16"/>
      <c r="L41" s="16"/>
    </row>
    <row r="42" spans="1:31" s="1" customFormat="1" ht="14.4" hidden="1" customHeight="1">
      <c r="B42" s="16"/>
      <c r="L42" s="16"/>
    </row>
    <row r="43" spans="1:31" s="1" customFormat="1" ht="14.4" hidden="1" customHeight="1">
      <c r="B43" s="16"/>
      <c r="L43" s="16"/>
    </row>
    <row r="44" spans="1:31" s="1" customFormat="1" ht="14.4" hidden="1" customHeight="1">
      <c r="B44" s="16"/>
      <c r="L44" s="16"/>
    </row>
    <row r="45" spans="1:31" s="1" customFormat="1" ht="14.4" hidden="1" customHeight="1">
      <c r="B45" s="16"/>
      <c r="L45" s="16"/>
    </row>
    <row r="46" spans="1:31" s="1" customFormat="1" ht="14.4" hidden="1" customHeight="1">
      <c r="B46" s="16"/>
      <c r="L46" s="16"/>
    </row>
    <row r="47" spans="1:31" s="1" customFormat="1" ht="14.4" hidden="1" customHeight="1">
      <c r="B47" s="16"/>
      <c r="L47" s="16"/>
    </row>
    <row r="48" spans="1:31" s="1" customFormat="1" ht="14.4" hidden="1" customHeight="1">
      <c r="B48" s="16"/>
      <c r="L48" s="16"/>
    </row>
    <row r="49" spans="1:31" s="1" customFormat="1" ht="14.4" hidden="1" customHeight="1">
      <c r="B49" s="16"/>
      <c r="L49" s="16"/>
    </row>
    <row r="50" spans="1:31" s="2" customFormat="1" ht="14.4" hidden="1" customHeight="1">
      <c r="B50" s="35"/>
      <c r="D50" s="36" t="s">
        <v>41</v>
      </c>
      <c r="E50" s="37"/>
      <c r="F50" s="37"/>
      <c r="G50" s="36" t="s">
        <v>42</v>
      </c>
      <c r="H50" s="37"/>
      <c r="I50" s="37"/>
      <c r="J50" s="37"/>
      <c r="K50" s="37"/>
      <c r="L50" s="35"/>
    </row>
    <row r="51" spans="1:31" hidden="1">
      <c r="B51" s="16"/>
      <c r="L51" s="16"/>
    </row>
    <row r="52" spans="1:31" hidden="1">
      <c r="B52" s="16"/>
      <c r="L52" s="16"/>
    </row>
    <row r="53" spans="1:31" hidden="1">
      <c r="B53" s="16"/>
      <c r="L53" s="16"/>
    </row>
    <row r="54" spans="1:31" hidden="1">
      <c r="B54" s="16"/>
      <c r="L54" s="16"/>
    </row>
    <row r="55" spans="1:31" hidden="1">
      <c r="B55" s="16"/>
      <c r="L55" s="16"/>
    </row>
    <row r="56" spans="1:31" hidden="1">
      <c r="B56" s="16"/>
      <c r="L56" s="16"/>
    </row>
    <row r="57" spans="1:31" hidden="1">
      <c r="B57" s="16"/>
      <c r="L57" s="16"/>
    </row>
    <row r="58" spans="1:31" hidden="1">
      <c r="B58" s="16"/>
      <c r="L58" s="16"/>
    </row>
    <row r="59" spans="1:31" hidden="1">
      <c r="B59" s="16"/>
      <c r="L59" s="16"/>
    </row>
    <row r="60" spans="1:31" hidden="1">
      <c r="B60" s="16"/>
      <c r="L60" s="16"/>
    </row>
    <row r="61" spans="1:31" s="2" customFormat="1" ht="13.2" hidden="1">
      <c r="A61" s="25"/>
      <c r="B61" s="26"/>
      <c r="C61" s="25"/>
      <c r="D61" s="38" t="s">
        <v>43</v>
      </c>
      <c r="E61" s="28"/>
      <c r="F61" s="97" t="s">
        <v>44</v>
      </c>
      <c r="G61" s="38" t="s">
        <v>43</v>
      </c>
      <c r="H61" s="28"/>
      <c r="I61" s="28"/>
      <c r="J61" s="98" t="s">
        <v>44</v>
      </c>
      <c r="K61" s="28"/>
      <c r="L61" s="35"/>
      <c r="S61" s="25"/>
      <c r="T61" s="25"/>
      <c r="U61" s="25"/>
      <c r="V61" s="25"/>
      <c r="W61" s="25"/>
      <c r="X61" s="25"/>
      <c r="Y61" s="25"/>
      <c r="Z61" s="25"/>
      <c r="AA61" s="25"/>
      <c r="AB61" s="25"/>
      <c r="AC61" s="25"/>
      <c r="AD61" s="25"/>
      <c r="AE61" s="25"/>
    </row>
    <row r="62" spans="1:31" hidden="1">
      <c r="B62" s="16"/>
      <c r="L62" s="16"/>
    </row>
    <row r="63" spans="1:31" hidden="1">
      <c r="B63" s="16"/>
      <c r="L63" s="16"/>
    </row>
    <row r="64" spans="1:31" hidden="1">
      <c r="B64" s="16"/>
      <c r="L64" s="16"/>
    </row>
    <row r="65" spans="1:31" s="2" customFormat="1" ht="13.2" hidden="1">
      <c r="A65" s="25"/>
      <c r="B65" s="26"/>
      <c r="C65" s="25"/>
      <c r="D65" s="36" t="s">
        <v>45</v>
      </c>
      <c r="E65" s="39"/>
      <c r="F65" s="39"/>
      <c r="G65" s="36" t="s">
        <v>46</v>
      </c>
      <c r="H65" s="39"/>
      <c r="I65" s="39"/>
      <c r="J65" s="39"/>
      <c r="K65" s="39"/>
      <c r="L65" s="35"/>
      <c r="S65" s="25"/>
      <c r="T65" s="25"/>
      <c r="U65" s="25"/>
      <c r="V65" s="25"/>
      <c r="W65" s="25"/>
      <c r="X65" s="25"/>
      <c r="Y65" s="25"/>
      <c r="Z65" s="25"/>
      <c r="AA65" s="25"/>
      <c r="AB65" s="25"/>
      <c r="AC65" s="25"/>
      <c r="AD65" s="25"/>
      <c r="AE65" s="25"/>
    </row>
    <row r="66" spans="1:31" hidden="1">
      <c r="B66" s="16"/>
      <c r="L66" s="16"/>
    </row>
    <row r="67" spans="1:31" hidden="1">
      <c r="B67" s="16"/>
      <c r="L67" s="16"/>
    </row>
    <row r="68" spans="1:31" hidden="1">
      <c r="B68" s="16"/>
      <c r="L68" s="16"/>
    </row>
    <row r="69" spans="1:31" hidden="1">
      <c r="B69" s="16"/>
      <c r="L69" s="16"/>
    </row>
    <row r="70" spans="1:31" hidden="1">
      <c r="B70" s="16"/>
      <c r="L70" s="16"/>
    </row>
    <row r="71" spans="1:31" hidden="1">
      <c r="B71" s="16"/>
      <c r="L71" s="16"/>
    </row>
    <row r="72" spans="1:31" hidden="1">
      <c r="B72" s="16"/>
      <c r="L72" s="16"/>
    </row>
    <row r="73" spans="1:31" hidden="1">
      <c r="B73" s="16"/>
      <c r="L73" s="16"/>
    </row>
    <row r="74" spans="1:31" hidden="1">
      <c r="B74" s="16"/>
      <c r="L74" s="16"/>
    </row>
    <row r="75" spans="1:31" hidden="1">
      <c r="B75" s="16"/>
      <c r="L75" s="16"/>
    </row>
    <row r="76" spans="1:31" s="2" customFormat="1" ht="13.2" hidden="1">
      <c r="A76" s="25"/>
      <c r="B76" s="26"/>
      <c r="C76" s="25"/>
      <c r="D76" s="38" t="s">
        <v>43</v>
      </c>
      <c r="E76" s="28"/>
      <c r="F76" s="97" t="s">
        <v>44</v>
      </c>
      <c r="G76" s="38" t="s">
        <v>43</v>
      </c>
      <c r="H76" s="28"/>
      <c r="I76" s="28"/>
      <c r="J76" s="98" t="s">
        <v>44</v>
      </c>
      <c r="K76" s="28"/>
      <c r="L76" s="35"/>
      <c r="S76" s="25"/>
      <c r="T76" s="25"/>
      <c r="U76" s="25"/>
      <c r="V76" s="25"/>
      <c r="W76" s="25"/>
      <c r="X76" s="25"/>
      <c r="Y76" s="25"/>
      <c r="Z76" s="25"/>
      <c r="AA76" s="25"/>
      <c r="AB76" s="25"/>
      <c r="AC76" s="25"/>
      <c r="AD76" s="25"/>
      <c r="AE76" s="25"/>
    </row>
    <row r="77" spans="1:31" s="2" customFormat="1" ht="14.4" hidden="1" customHeight="1">
      <c r="A77" s="25"/>
      <c r="B77" s="40"/>
      <c r="C77" s="41"/>
      <c r="D77" s="41"/>
      <c r="E77" s="41"/>
      <c r="F77" s="41"/>
      <c r="G77" s="41"/>
      <c r="H77" s="41"/>
      <c r="I77" s="41"/>
      <c r="J77" s="41"/>
      <c r="K77" s="41"/>
      <c r="L77" s="35"/>
      <c r="S77" s="25"/>
      <c r="T77" s="25"/>
      <c r="U77" s="25"/>
      <c r="V77" s="25"/>
      <c r="W77" s="25"/>
      <c r="X77" s="25"/>
      <c r="Y77" s="25"/>
      <c r="Z77" s="25"/>
      <c r="AA77" s="25"/>
      <c r="AB77" s="25"/>
      <c r="AC77" s="25"/>
      <c r="AD77" s="25"/>
      <c r="AE77" s="25"/>
    </row>
    <row r="78" spans="1:31" hidden="1"/>
    <row r="79" spans="1:31" hidden="1"/>
    <row r="80" spans="1:31" hidden="1"/>
    <row r="81" spans="1:31" s="2" customFormat="1" ht="6.9" hidden="1" customHeight="1">
      <c r="A81" s="25"/>
      <c r="B81" s="42"/>
      <c r="C81" s="43"/>
      <c r="D81" s="43"/>
      <c r="E81" s="43"/>
      <c r="F81" s="43"/>
      <c r="G81" s="43"/>
      <c r="H81" s="43"/>
      <c r="I81" s="43"/>
      <c r="J81" s="43"/>
      <c r="K81" s="43"/>
      <c r="L81" s="35"/>
      <c r="S81" s="25"/>
      <c r="T81" s="25"/>
      <c r="U81" s="25"/>
      <c r="V81" s="25"/>
      <c r="W81" s="25"/>
      <c r="X81" s="25"/>
      <c r="Y81" s="25"/>
      <c r="Z81" s="25"/>
      <c r="AA81" s="25"/>
      <c r="AB81" s="25"/>
      <c r="AC81" s="25"/>
      <c r="AD81" s="25"/>
      <c r="AE81" s="25"/>
    </row>
    <row r="82" spans="1:31" s="2" customFormat="1" ht="24.9" hidden="1" customHeight="1">
      <c r="A82" s="25"/>
      <c r="B82" s="26"/>
      <c r="C82" s="17" t="s">
        <v>80</v>
      </c>
      <c r="D82" s="25"/>
      <c r="E82" s="25"/>
      <c r="F82" s="25"/>
      <c r="G82" s="25"/>
      <c r="H82" s="25"/>
      <c r="I82" s="25"/>
      <c r="J82" s="25"/>
      <c r="K82" s="25"/>
      <c r="L82" s="35"/>
      <c r="S82" s="25"/>
      <c r="T82" s="25"/>
      <c r="U82" s="25"/>
      <c r="V82" s="25"/>
      <c r="W82" s="25"/>
      <c r="X82" s="25"/>
      <c r="Y82" s="25"/>
      <c r="Z82" s="25"/>
      <c r="AA82" s="25"/>
      <c r="AB82" s="25"/>
      <c r="AC82" s="25"/>
      <c r="AD82" s="25"/>
      <c r="AE82" s="25"/>
    </row>
    <row r="83" spans="1:31" s="2" customFormat="1" ht="6.9" hidden="1" customHeight="1">
      <c r="A83" s="25"/>
      <c r="B83" s="26"/>
      <c r="C83" s="25"/>
      <c r="D83" s="25"/>
      <c r="E83" s="25"/>
      <c r="F83" s="25"/>
      <c r="G83" s="25"/>
      <c r="H83" s="25"/>
      <c r="I83" s="25"/>
      <c r="J83" s="25"/>
      <c r="K83" s="25"/>
      <c r="L83" s="35"/>
      <c r="S83" s="25"/>
      <c r="T83" s="25"/>
      <c r="U83" s="25"/>
      <c r="V83" s="25"/>
      <c r="W83" s="25"/>
      <c r="X83" s="25"/>
      <c r="Y83" s="25"/>
      <c r="Z83" s="25"/>
      <c r="AA83" s="25"/>
      <c r="AB83" s="25"/>
      <c r="AC83" s="25"/>
      <c r="AD83" s="25"/>
      <c r="AE83" s="25"/>
    </row>
    <row r="84" spans="1:31" s="2" customFormat="1" ht="12" hidden="1" customHeight="1">
      <c r="A84" s="25"/>
      <c r="B84" s="26"/>
      <c r="C84" s="22" t="s">
        <v>12</v>
      </c>
      <c r="D84" s="25"/>
      <c r="E84" s="25"/>
      <c r="F84" s="25"/>
      <c r="G84" s="25"/>
      <c r="H84" s="25"/>
      <c r="I84" s="25"/>
      <c r="J84" s="25"/>
      <c r="K84" s="25"/>
      <c r="L84" s="35"/>
      <c r="S84" s="25"/>
      <c r="T84" s="25"/>
      <c r="U84" s="25"/>
      <c r="V84" s="25"/>
      <c r="W84" s="25"/>
      <c r="X84" s="25"/>
      <c r="Y84" s="25"/>
      <c r="Z84" s="25"/>
      <c r="AA84" s="25"/>
      <c r="AB84" s="25"/>
      <c r="AC84" s="25"/>
      <c r="AD84" s="25"/>
      <c r="AE84" s="25"/>
    </row>
    <row r="85" spans="1:31" s="2" customFormat="1" ht="16.5" hidden="1" customHeight="1">
      <c r="A85" s="25"/>
      <c r="B85" s="26"/>
      <c r="C85" s="25"/>
      <c r="D85" s="25"/>
      <c r="E85" s="250" t="str">
        <f>E7</f>
        <v xml:space="preserve">Nástavba jednoho a rekonstrukce dvou podlaží polikliniky Kbely </v>
      </c>
      <c r="F85" s="251"/>
      <c r="G85" s="251"/>
      <c r="H85" s="251"/>
      <c r="I85" s="25"/>
      <c r="J85" s="25"/>
      <c r="K85" s="25"/>
      <c r="L85" s="35"/>
      <c r="S85" s="25"/>
      <c r="T85" s="25"/>
      <c r="U85" s="25"/>
      <c r="V85" s="25"/>
      <c r="W85" s="25"/>
      <c r="X85" s="25"/>
      <c r="Y85" s="25"/>
      <c r="Z85" s="25"/>
      <c r="AA85" s="25"/>
      <c r="AB85" s="25"/>
      <c r="AC85" s="25"/>
      <c r="AD85" s="25"/>
      <c r="AE85" s="25"/>
    </row>
    <row r="86" spans="1:31" s="2" customFormat="1" ht="16.5" hidden="1" customHeight="1">
      <c r="A86" s="133"/>
      <c r="B86" s="26"/>
      <c r="C86" s="133"/>
      <c r="D86" s="133"/>
      <c r="E86" s="134"/>
      <c r="F86" s="135"/>
      <c r="G86" s="135"/>
      <c r="H86" s="135"/>
      <c r="I86" s="133"/>
      <c r="J86" s="133"/>
      <c r="K86" s="133"/>
      <c r="L86" s="35"/>
      <c r="S86" s="133"/>
      <c r="T86" s="133"/>
      <c r="U86" s="133"/>
      <c r="V86" s="133"/>
      <c r="W86" s="133"/>
      <c r="X86" s="133"/>
      <c r="Y86" s="133"/>
      <c r="Z86" s="133"/>
      <c r="AA86" s="133"/>
      <c r="AB86" s="133"/>
      <c r="AC86" s="133"/>
      <c r="AD86" s="133"/>
      <c r="AE86" s="133"/>
    </row>
    <row r="87" spans="1:31" s="2" customFormat="1" ht="12" hidden="1" customHeight="1">
      <c r="A87" s="25"/>
      <c r="B87" s="26"/>
      <c r="C87" s="22" t="s">
        <v>104</v>
      </c>
      <c r="D87" s="25"/>
      <c r="E87" s="25"/>
      <c r="F87" s="25"/>
      <c r="G87" s="25"/>
      <c r="H87" s="25"/>
      <c r="I87" s="25"/>
      <c r="J87" s="25"/>
      <c r="K87" s="25"/>
      <c r="L87" s="35"/>
      <c r="S87" s="25"/>
      <c r="T87" s="25"/>
      <c r="U87" s="25"/>
      <c r="V87" s="25"/>
      <c r="W87" s="25"/>
      <c r="X87" s="25"/>
      <c r="Y87" s="25"/>
      <c r="Z87" s="25"/>
      <c r="AA87" s="25"/>
      <c r="AB87" s="25"/>
      <c r="AC87" s="25"/>
      <c r="AD87" s="25"/>
      <c r="AE87" s="25"/>
    </row>
    <row r="88" spans="1:31" s="2" customFormat="1" ht="16.5" hidden="1" customHeight="1">
      <c r="A88" s="25"/>
      <c r="B88" s="26"/>
      <c r="C88" s="25"/>
      <c r="D88" s="25"/>
      <c r="E88" s="253" t="s">
        <v>120</v>
      </c>
      <c r="F88" s="254"/>
      <c r="G88" s="254"/>
      <c r="H88" s="254"/>
      <c r="I88" s="25"/>
      <c r="J88" s="25"/>
      <c r="K88" s="25"/>
      <c r="L88" s="35"/>
      <c r="S88" s="25"/>
      <c r="T88" s="25"/>
      <c r="U88" s="25"/>
      <c r="V88" s="25"/>
      <c r="W88" s="25"/>
      <c r="X88" s="25"/>
      <c r="Y88" s="25"/>
      <c r="Z88" s="25"/>
      <c r="AA88" s="25"/>
      <c r="AB88" s="25"/>
      <c r="AC88" s="25"/>
      <c r="AD88" s="25"/>
      <c r="AE88" s="25"/>
    </row>
    <row r="89" spans="1:31" s="2" customFormat="1" ht="6.9" hidden="1" customHeight="1">
      <c r="A89" s="25"/>
      <c r="B89" s="26"/>
      <c r="C89" s="25"/>
      <c r="D89" s="25"/>
      <c r="E89" s="25"/>
      <c r="F89" s="25"/>
      <c r="G89" s="25"/>
      <c r="H89" s="25"/>
      <c r="I89" s="25"/>
      <c r="J89" s="25"/>
      <c r="K89" s="25"/>
      <c r="L89" s="35"/>
      <c r="S89" s="25"/>
      <c r="T89" s="25"/>
      <c r="U89" s="25"/>
      <c r="V89" s="25"/>
      <c r="W89" s="25"/>
      <c r="X89" s="25"/>
      <c r="Y89" s="25"/>
      <c r="Z89" s="25"/>
      <c r="AA89" s="25"/>
      <c r="AB89" s="25"/>
      <c r="AC89" s="25"/>
      <c r="AD89" s="25"/>
      <c r="AE89" s="25"/>
    </row>
    <row r="90" spans="1:31" s="2" customFormat="1" ht="12" hidden="1" customHeight="1">
      <c r="A90" s="25"/>
      <c r="B90" s="26"/>
      <c r="C90" s="22" t="s">
        <v>15</v>
      </c>
      <c r="D90" s="25"/>
      <c r="E90" s="25" t="s">
        <v>121</v>
      </c>
      <c r="F90" s="20"/>
      <c r="G90" s="25"/>
      <c r="H90" s="25"/>
      <c r="I90" s="22" t="s">
        <v>17</v>
      </c>
      <c r="J90" s="48">
        <v>44258</v>
      </c>
      <c r="K90" s="25"/>
      <c r="L90" s="35"/>
      <c r="S90" s="25"/>
      <c r="T90" s="25"/>
      <c r="U90" s="25"/>
      <c r="V90" s="25"/>
      <c r="W90" s="25"/>
      <c r="X90" s="25"/>
      <c r="Y90" s="25"/>
      <c r="Z90" s="25"/>
      <c r="AA90" s="25"/>
      <c r="AB90" s="25"/>
      <c r="AC90" s="25"/>
      <c r="AD90" s="25"/>
      <c r="AE90" s="25"/>
    </row>
    <row r="91" spans="1:31" s="2" customFormat="1" ht="6.9" hidden="1" customHeight="1">
      <c r="A91" s="25"/>
      <c r="B91" s="26"/>
      <c r="C91" s="25"/>
      <c r="D91" s="25"/>
      <c r="E91" s="25"/>
      <c r="F91" s="25"/>
      <c r="G91" s="25"/>
      <c r="H91" s="25"/>
      <c r="I91" s="25"/>
      <c r="J91" s="25"/>
      <c r="K91" s="25"/>
      <c r="L91" s="35"/>
      <c r="S91" s="25"/>
      <c r="T91" s="25"/>
      <c r="U91" s="25"/>
      <c r="V91" s="25"/>
      <c r="W91" s="25"/>
      <c r="X91" s="25"/>
      <c r="Y91" s="25"/>
      <c r="Z91" s="25"/>
      <c r="AA91" s="25"/>
      <c r="AB91" s="25"/>
      <c r="AC91" s="25"/>
      <c r="AD91" s="25"/>
      <c r="AE91" s="25"/>
    </row>
    <row r="92" spans="1:31" s="2" customFormat="1" ht="25.65" hidden="1" customHeight="1">
      <c r="A92" s="25"/>
      <c r="B92" s="26"/>
      <c r="C92" s="252" t="s">
        <v>131</v>
      </c>
      <c r="D92" s="213"/>
      <c r="E92" s="213"/>
      <c r="F92" s="213"/>
      <c r="G92" s="25"/>
      <c r="H92" s="25"/>
      <c r="I92" s="22" t="s">
        <v>23</v>
      </c>
      <c r="J92" s="23" t="s">
        <v>117</v>
      </c>
      <c r="K92" s="25"/>
      <c r="L92" s="35"/>
      <c r="S92" s="25"/>
      <c r="T92" s="25"/>
      <c r="U92" s="25"/>
      <c r="V92" s="25"/>
      <c r="W92" s="25"/>
      <c r="X92" s="25"/>
      <c r="Y92" s="25"/>
      <c r="Z92" s="25"/>
      <c r="AA92" s="25"/>
      <c r="AB92" s="25"/>
      <c r="AC92" s="25"/>
      <c r="AD92" s="25"/>
      <c r="AE92" s="25"/>
    </row>
    <row r="93" spans="1:31" s="2" customFormat="1" ht="15.15" hidden="1" customHeight="1">
      <c r="A93" s="25"/>
      <c r="B93" s="26"/>
      <c r="C93" s="252" t="s">
        <v>111</v>
      </c>
      <c r="D93" s="213"/>
      <c r="E93" s="213"/>
      <c r="F93" s="213"/>
      <c r="G93" s="25"/>
      <c r="H93" s="25"/>
      <c r="I93" s="22" t="s">
        <v>26</v>
      </c>
      <c r="J93" s="23" t="s">
        <v>102</v>
      </c>
      <c r="K93" s="25"/>
      <c r="L93" s="35"/>
      <c r="S93" s="25"/>
      <c r="T93" s="25"/>
      <c r="U93" s="25"/>
      <c r="V93" s="25"/>
      <c r="W93" s="25"/>
      <c r="X93" s="25"/>
      <c r="Y93" s="25"/>
      <c r="Z93" s="25"/>
      <c r="AA93" s="25"/>
      <c r="AB93" s="25"/>
      <c r="AC93" s="25"/>
      <c r="AD93" s="25"/>
      <c r="AE93" s="25"/>
    </row>
    <row r="94" spans="1:31" s="2" customFormat="1" ht="10.35" hidden="1" customHeight="1">
      <c r="A94" s="25"/>
      <c r="B94" s="26"/>
      <c r="C94" s="25"/>
      <c r="D94" s="25"/>
      <c r="E94" s="25"/>
      <c r="F94" s="25"/>
      <c r="G94" s="25"/>
      <c r="H94" s="25"/>
      <c r="I94" s="25"/>
      <c r="J94" s="25"/>
      <c r="K94" s="25"/>
      <c r="L94" s="35"/>
      <c r="S94" s="25"/>
      <c r="T94" s="25"/>
      <c r="U94" s="25"/>
      <c r="V94" s="25"/>
      <c r="W94" s="25"/>
      <c r="X94" s="25"/>
      <c r="Y94" s="25"/>
      <c r="Z94" s="25"/>
      <c r="AA94" s="25"/>
      <c r="AB94" s="25"/>
      <c r="AC94" s="25"/>
      <c r="AD94" s="25"/>
      <c r="AE94" s="25"/>
    </row>
    <row r="95" spans="1:31" s="2" customFormat="1" ht="29.25" hidden="1" customHeight="1">
      <c r="A95" s="25"/>
      <c r="B95" s="26"/>
      <c r="C95" s="189" t="s">
        <v>81</v>
      </c>
      <c r="D95" s="190"/>
      <c r="E95" s="190"/>
      <c r="F95" s="190"/>
      <c r="G95" s="190"/>
      <c r="H95" s="190"/>
      <c r="I95" s="190"/>
      <c r="J95" s="191" t="s">
        <v>82</v>
      </c>
      <c r="K95" s="190"/>
      <c r="L95" s="35"/>
      <c r="S95" s="25"/>
      <c r="T95" s="25"/>
      <c r="U95" s="25"/>
      <c r="V95" s="25"/>
      <c r="W95" s="25"/>
      <c r="X95" s="25"/>
      <c r="Y95" s="25"/>
      <c r="Z95" s="25"/>
      <c r="AA95" s="25"/>
      <c r="AB95" s="25"/>
      <c r="AC95" s="25"/>
      <c r="AD95" s="25"/>
      <c r="AE95" s="25"/>
    </row>
    <row r="96" spans="1:31" s="181" customFormat="1" ht="4.8" hidden="1" customHeight="1">
      <c r="A96" s="180"/>
      <c r="B96" s="26"/>
      <c r="C96" s="189"/>
      <c r="D96" s="190"/>
      <c r="E96" s="190"/>
      <c r="F96" s="190"/>
      <c r="G96" s="190"/>
      <c r="H96" s="190"/>
      <c r="I96" s="190"/>
      <c r="J96" s="191"/>
      <c r="K96" s="190"/>
      <c r="L96" s="35"/>
      <c r="S96" s="180"/>
      <c r="T96" s="180"/>
      <c r="U96" s="180"/>
      <c r="V96" s="180"/>
      <c r="W96" s="180"/>
      <c r="X96" s="180"/>
      <c r="Y96" s="180"/>
      <c r="Z96" s="180"/>
      <c r="AA96" s="180"/>
      <c r="AB96" s="180"/>
      <c r="AC96" s="180"/>
      <c r="AD96" s="180"/>
      <c r="AE96" s="180"/>
    </row>
    <row r="97" spans="1:47" s="181" customFormat="1" ht="56.4" hidden="1" customHeight="1">
      <c r="A97" s="180"/>
      <c r="B97" s="26"/>
      <c r="C97" s="189"/>
      <c r="D97" s="190"/>
      <c r="E97" s="256" t="s">
        <v>143</v>
      </c>
      <c r="F97" s="256"/>
      <c r="G97" s="256"/>
      <c r="H97" s="256"/>
      <c r="I97" s="256"/>
      <c r="J97" s="256"/>
      <c r="K97" s="190"/>
      <c r="L97" s="35"/>
      <c r="S97" s="180"/>
      <c r="T97" s="180"/>
      <c r="U97" s="180"/>
      <c r="V97" s="180"/>
      <c r="W97" s="180"/>
      <c r="X97" s="180"/>
      <c r="Y97" s="180"/>
      <c r="Z97" s="180"/>
      <c r="AA97" s="180"/>
      <c r="AB97" s="180"/>
      <c r="AC97" s="180"/>
      <c r="AD97" s="180"/>
      <c r="AE97" s="180"/>
    </row>
    <row r="98" spans="1:47" s="181" customFormat="1" ht="29.25" hidden="1" customHeight="1">
      <c r="A98" s="180"/>
      <c r="B98" s="26"/>
      <c r="C98" s="189"/>
      <c r="D98" s="190"/>
      <c r="E98" s="190"/>
      <c r="F98" s="190"/>
      <c r="G98" s="190"/>
      <c r="H98" s="190"/>
      <c r="I98" s="190"/>
      <c r="J98" s="191"/>
      <c r="K98" s="190"/>
      <c r="L98" s="35"/>
      <c r="S98" s="180"/>
      <c r="T98" s="180"/>
      <c r="U98" s="180"/>
      <c r="V98" s="180"/>
      <c r="W98" s="180"/>
      <c r="X98" s="180"/>
      <c r="Y98" s="180"/>
      <c r="Z98" s="180"/>
      <c r="AA98" s="180"/>
      <c r="AB98" s="180"/>
      <c r="AC98" s="180"/>
      <c r="AD98" s="180"/>
      <c r="AE98" s="180"/>
    </row>
    <row r="99" spans="1:47" s="2" customFormat="1" ht="10.35" hidden="1" customHeight="1">
      <c r="A99" s="25"/>
      <c r="B99" s="26"/>
      <c r="C99" s="25"/>
      <c r="D99" s="25"/>
      <c r="E99" s="25"/>
      <c r="F99" s="25"/>
      <c r="G99" s="25"/>
      <c r="H99" s="25"/>
      <c r="I99" s="25"/>
      <c r="J99" s="25"/>
      <c r="K99" s="25"/>
      <c r="L99" s="35"/>
      <c r="S99" s="25"/>
      <c r="T99" s="25"/>
      <c r="U99" s="25"/>
      <c r="V99" s="25"/>
      <c r="W99" s="25"/>
      <c r="X99" s="25"/>
      <c r="Y99" s="25"/>
      <c r="Z99" s="25"/>
      <c r="AA99" s="25"/>
      <c r="AB99" s="25"/>
      <c r="AC99" s="25"/>
      <c r="AD99" s="25"/>
      <c r="AE99" s="25"/>
    </row>
    <row r="100" spans="1:47" s="2" customFormat="1" ht="22.8" hidden="1" customHeight="1">
      <c r="A100" s="25"/>
      <c r="B100" s="26"/>
      <c r="C100" s="99" t="s">
        <v>83</v>
      </c>
      <c r="D100" s="25"/>
      <c r="E100" s="25"/>
      <c r="F100" s="25"/>
      <c r="G100" s="25"/>
      <c r="H100" s="25"/>
      <c r="I100" s="25"/>
      <c r="J100" s="64">
        <f>J101</f>
        <v>112420</v>
      </c>
      <c r="K100" s="25"/>
      <c r="L100" s="35"/>
      <c r="S100" s="25"/>
      <c r="T100" s="25"/>
      <c r="U100" s="25"/>
      <c r="V100" s="25"/>
      <c r="W100" s="25"/>
      <c r="X100" s="25"/>
      <c r="Y100" s="25"/>
      <c r="Z100" s="25"/>
      <c r="AA100" s="25"/>
      <c r="AB100" s="25"/>
      <c r="AC100" s="25"/>
      <c r="AD100" s="25"/>
      <c r="AE100" s="25"/>
      <c r="AU100" s="13" t="s">
        <v>84</v>
      </c>
    </row>
    <row r="101" spans="1:47" s="9" customFormat="1" ht="32.4" hidden="1" customHeight="1">
      <c r="B101" s="100"/>
      <c r="D101" s="168"/>
      <c r="E101" s="168" t="s">
        <v>97</v>
      </c>
      <c r="F101" s="168" t="s">
        <v>132</v>
      </c>
      <c r="G101" s="170"/>
      <c r="H101" s="170"/>
      <c r="I101" s="170"/>
      <c r="J101" s="169">
        <f>J124</f>
        <v>112420</v>
      </c>
      <c r="L101" s="100"/>
    </row>
    <row r="102" spans="1:47" hidden="1"/>
    <row r="103" spans="1:47" s="9" customFormat="1" ht="24.9" hidden="1" customHeight="1">
      <c r="B103" s="100"/>
      <c r="D103" s="149"/>
      <c r="E103" s="150"/>
      <c r="F103" s="151"/>
      <c r="G103" s="150"/>
      <c r="H103" s="150"/>
      <c r="I103" s="150"/>
      <c r="J103" s="152"/>
      <c r="L103" s="100"/>
    </row>
    <row r="104" spans="1:47" s="2" customFormat="1" ht="21.75" hidden="1" customHeight="1">
      <c r="A104" s="25"/>
      <c r="B104" s="26"/>
      <c r="C104" s="25"/>
      <c r="D104" s="25"/>
      <c r="E104" s="25"/>
      <c r="F104" s="25"/>
      <c r="G104" s="25"/>
      <c r="H104" s="25"/>
      <c r="I104" s="25"/>
      <c r="J104" s="25"/>
      <c r="K104" s="25"/>
      <c r="L104" s="35"/>
      <c r="S104" s="25"/>
      <c r="T104" s="25"/>
      <c r="U104" s="25"/>
      <c r="V104" s="25"/>
      <c r="W104" s="25"/>
      <c r="X104" s="25"/>
      <c r="Y104" s="25"/>
      <c r="Z104" s="25"/>
      <c r="AA104" s="25"/>
      <c r="AB104" s="25"/>
      <c r="AC104" s="25"/>
      <c r="AD104" s="25"/>
      <c r="AE104" s="25"/>
    </row>
    <row r="105" spans="1:47" s="2" customFormat="1" ht="6.9" hidden="1" customHeight="1">
      <c r="A105" s="25"/>
      <c r="B105" s="40"/>
      <c r="C105" s="41"/>
      <c r="D105" s="41"/>
      <c r="E105" s="41"/>
      <c r="F105" s="41"/>
      <c r="G105" s="41"/>
      <c r="H105" s="41"/>
      <c r="I105" s="41"/>
      <c r="J105" s="41"/>
      <c r="K105" s="41"/>
      <c r="L105" s="35"/>
      <c r="S105" s="25"/>
      <c r="T105" s="25"/>
      <c r="U105" s="25"/>
      <c r="V105" s="25"/>
      <c r="W105" s="25"/>
      <c r="X105" s="25"/>
      <c r="Y105" s="25"/>
      <c r="Z105" s="25"/>
      <c r="AA105" s="25"/>
      <c r="AB105" s="25"/>
      <c r="AC105" s="25"/>
      <c r="AD105" s="25"/>
      <c r="AE105" s="25"/>
    </row>
    <row r="106" spans="1:47" hidden="1"/>
    <row r="107" spans="1:47" hidden="1"/>
    <row r="108" spans="1:47" hidden="1"/>
    <row r="109" spans="1:47" s="2" customFormat="1" ht="6.9" customHeight="1">
      <c r="A109" s="25"/>
      <c r="B109" s="42"/>
      <c r="C109" s="43"/>
      <c r="D109" s="43"/>
      <c r="E109" s="43"/>
      <c r="F109" s="43"/>
      <c r="G109" s="43"/>
      <c r="H109" s="43"/>
      <c r="I109" s="43"/>
      <c r="J109" s="43"/>
      <c r="K109" s="43"/>
      <c r="L109" s="35"/>
      <c r="S109" s="25"/>
      <c r="T109" s="25"/>
      <c r="U109" s="25"/>
      <c r="V109" s="25"/>
      <c r="W109" s="25"/>
      <c r="X109" s="25"/>
      <c r="Y109" s="25"/>
      <c r="Z109" s="25"/>
      <c r="AA109" s="25"/>
      <c r="AB109" s="25"/>
      <c r="AC109" s="25"/>
      <c r="AD109" s="25"/>
      <c r="AE109" s="25"/>
    </row>
    <row r="110" spans="1:47" s="2" customFormat="1" ht="24.9" customHeight="1">
      <c r="A110" s="25"/>
      <c r="B110" s="26"/>
      <c r="C110" s="17" t="s">
        <v>108</v>
      </c>
      <c r="D110" s="25"/>
      <c r="E110" s="25"/>
      <c r="F110" s="25"/>
      <c r="G110" s="25"/>
      <c r="H110" s="25"/>
      <c r="I110" s="25"/>
      <c r="J110" s="25"/>
      <c r="K110" s="25"/>
      <c r="L110" s="35"/>
      <c r="S110" s="25"/>
      <c r="T110" s="25"/>
      <c r="U110" s="25"/>
      <c r="V110" s="25"/>
      <c r="W110" s="25"/>
      <c r="X110" s="25"/>
      <c r="Y110" s="25"/>
      <c r="Z110" s="25"/>
      <c r="AA110" s="25"/>
      <c r="AB110" s="25"/>
      <c r="AC110" s="25"/>
      <c r="AD110" s="25"/>
      <c r="AE110" s="25"/>
    </row>
    <row r="111" spans="1:47" s="2" customFormat="1" ht="18" customHeight="1">
      <c r="A111" s="25"/>
      <c r="B111" s="26"/>
      <c r="C111" s="25"/>
      <c r="D111" s="25"/>
      <c r="E111" s="25"/>
      <c r="F111" s="25"/>
      <c r="G111" s="25"/>
      <c r="H111" s="25"/>
      <c r="I111" s="25"/>
      <c r="J111" s="25"/>
      <c r="K111" s="25"/>
      <c r="L111" s="35"/>
      <c r="S111" s="25"/>
      <c r="T111" s="25"/>
      <c r="U111" s="25"/>
      <c r="V111" s="25"/>
      <c r="W111" s="25"/>
      <c r="X111" s="25"/>
      <c r="Y111" s="25"/>
      <c r="Z111" s="25"/>
      <c r="AA111" s="25"/>
      <c r="AB111" s="25"/>
      <c r="AC111" s="25"/>
      <c r="AD111" s="25"/>
      <c r="AE111" s="25"/>
    </row>
    <row r="112" spans="1:47" s="2" customFormat="1" ht="12" customHeight="1">
      <c r="A112" s="25"/>
      <c r="B112" s="26"/>
      <c r="C112" s="22" t="s">
        <v>12</v>
      </c>
      <c r="D112" s="25"/>
      <c r="E112" s="25"/>
      <c r="F112" s="25"/>
      <c r="G112" s="25"/>
      <c r="H112" s="25"/>
      <c r="I112" s="25"/>
      <c r="J112" s="25"/>
      <c r="K112" s="25"/>
      <c r="L112" s="35"/>
      <c r="S112" s="25"/>
      <c r="T112" s="25"/>
      <c r="U112" s="25"/>
      <c r="V112" s="25"/>
      <c r="W112" s="25"/>
      <c r="X112" s="25"/>
      <c r="Y112" s="25"/>
      <c r="Z112" s="25"/>
      <c r="AA112" s="25"/>
      <c r="AB112" s="25"/>
      <c r="AC112" s="25"/>
      <c r="AD112" s="25"/>
      <c r="AE112" s="25"/>
    </row>
    <row r="113" spans="1:65" s="2" customFormat="1" ht="30" customHeight="1">
      <c r="A113" s="25"/>
      <c r="B113" s="26"/>
      <c r="C113" s="25"/>
      <c r="D113" s="25"/>
      <c r="E113" s="255" t="str">
        <f>E7</f>
        <v xml:space="preserve">Nástavba jednoho a rekonstrukce dvou podlaží polikliniky Kbely </v>
      </c>
      <c r="F113" s="252"/>
      <c r="G113" s="252"/>
      <c r="H113" s="252"/>
      <c r="I113" s="25"/>
      <c r="J113" s="25"/>
      <c r="K113" s="25"/>
      <c r="L113" s="35"/>
      <c r="S113" s="25"/>
      <c r="T113" s="25"/>
      <c r="U113" s="25"/>
      <c r="V113" s="25"/>
      <c r="W113" s="25"/>
      <c r="X113" s="25"/>
      <c r="Y113" s="25"/>
      <c r="Z113" s="25"/>
      <c r="AA113" s="25"/>
      <c r="AB113" s="25"/>
      <c r="AC113" s="25"/>
      <c r="AD113" s="25"/>
      <c r="AE113" s="25"/>
    </row>
    <row r="114" spans="1:65" s="2" customFormat="1" ht="12" customHeight="1">
      <c r="A114" s="25"/>
      <c r="B114" s="26"/>
      <c r="C114" s="22" t="s">
        <v>78</v>
      </c>
      <c r="D114" s="25"/>
      <c r="E114" s="25"/>
      <c r="F114" s="25"/>
      <c r="G114" s="25"/>
      <c r="H114" s="25"/>
      <c r="I114" s="25"/>
      <c r="J114" s="25"/>
      <c r="K114" s="25"/>
      <c r="L114" s="35"/>
      <c r="S114" s="25"/>
      <c r="T114" s="25"/>
      <c r="U114" s="25"/>
      <c r="V114" s="25"/>
      <c r="W114" s="25"/>
      <c r="X114" s="25"/>
      <c r="Y114" s="25"/>
      <c r="Z114" s="25"/>
      <c r="AA114" s="25"/>
      <c r="AB114" s="25"/>
      <c r="AC114" s="25"/>
      <c r="AD114" s="25"/>
      <c r="AE114" s="25"/>
    </row>
    <row r="115" spans="1:65" s="2" customFormat="1" ht="16.5" customHeight="1">
      <c r="A115" s="25"/>
      <c r="B115" s="26"/>
      <c r="C115" s="25"/>
      <c r="D115" s="25"/>
      <c r="E115" s="253" t="s">
        <v>120</v>
      </c>
      <c r="F115" s="254"/>
      <c r="G115" s="254"/>
      <c r="H115" s="254"/>
      <c r="I115" s="25"/>
      <c r="J115" s="25"/>
      <c r="K115" s="25"/>
      <c r="L115" s="35"/>
      <c r="S115" s="25"/>
      <c r="T115" s="25"/>
      <c r="U115" s="25"/>
      <c r="V115" s="25"/>
      <c r="W115" s="25"/>
      <c r="X115" s="25"/>
      <c r="Y115" s="25"/>
      <c r="Z115" s="25"/>
      <c r="AA115" s="25"/>
      <c r="AB115" s="25"/>
      <c r="AC115" s="25"/>
      <c r="AD115" s="25"/>
      <c r="AE115" s="25"/>
    </row>
    <row r="116" spans="1:65" s="2" customFormat="1" ht="22.2" customHeight="1">
      <c r="A116" s="25"/>
      <c r="B116" s="26"/>
      <c r="C116" s="25"/>
      <c r="D116" s="25"/>
      <c r="E116" s="25"/>
      <c r="F116" s="25"/>
      <c r="G116" s="25"/>
      <c r="H116" s="25"/>
      <c r="I116" s="25"/>
      <c r="J116" s="25"/>
      <c r="K116" s="25"/>
      <c r="L116" s="35"/>
      <c r="S116" s="25"/>
      <c r="T116" s="25"/>
      <c r="U116" s="25"/>
      <c r="V116" s="25"/>
      <c r="W116" s="25"/>
      <c r="X116" s="25"/>
      <c r="Y116" s="25"/>
      <c r="Z116" s="25"/>
      <c r="AA116" s="25"/>
      <c r="AB116" s="25"/>
      <c r="AC116" s="25"/>
      <c r="AD116" s="25"/>
      <c r="AE116" s="25"/>
    </row>
    <row r="117" spans="1:65" s="2" customFormat="1" ht="12" customHeight="1">
      <c r="A117" s="25"/>
      <c r="B117" s="26"/>
      <c r="C117" s="22" t="s">
        <v>15</v>
      </c>
      <c r="D117" s="25"/>
      <c r="E117" s="25"/>
      <c r="F117" s="20" t="s">
        <v>122</v>
      </c>
      <c r="G117" s="25"/>
      <c r="H117" s="25"/>
      <c r="I117" s="22" t="s">
        <v>17</v>
      </c>
      <c r="J117" s="48">
        <f>J90</f>
        <v>44258</v>
      </c>
      <c r="K117" s="25"/>
      <c r="L117" s="35"/>
      <c r="S117" s="25"/>
      <c r="T117" s="25"/>
      <c r="U117" s="25"/>
      <c r="V117" s="25"/>
      <c r="W117" s="25"/>
      <c r="X117" s="25"/>
      <c r="Y117" s="25"/>
      <c r="Z117" s="25"/>
      <c r="AA117" s="25"/>
      <c r="AB117" s="25"/>
      <c r="AC117" s="25"/>
      <c r="AD117" s="25"/>
      <c r="AE117" s="25"/>
    </row>
    <row r="118" spans="1:65" s="2" customFormat="1" ht="6.9" customHeight="1">
      <c r="A118" s="25"/>
      <c r="B118" s="26"/>
      <c r="C118" s="25"/>
      <c r="D118" s="25"/>
      <c r="E118" s="25"/>
      <c r="F118" s="25"/>
      <c r="G118" s="25"/>
      <c r="H118" s="25"/>
      <c r="I118" s="25"/>
      <c r="J118" s="25"/>
      <c r="K118" s="25"/>
      <c r="L118" s="35"/>
      <c r="S118" s="25"/>
      <c r="T118" s="25"/>
      <c r="U118" s="25"/>
      <c r="V118" s="25"/>
      <c r="W118" s="25"/>
      <c r="X118" s="25"/>
      <c r="Y118" s="25"/>
      <c r="Z118" s="25"/>
      <c r="AA118" s="25"/>
      <c r="AB118" s="25"/>
      <c r="AC118" s="25"/>
      <c r="AD118" s="25"/>
      <c r="AE118" s="25"/>
    </row>
    <row r="119" spans="1:65" s="2" customFormat="1" ht="36" customHeight="1">
      <c r="A119" s="25"/>
      <c r="B119" s="26"/>
      <c r="C119" s="252" t="s">
        <v>123</v>
      </c>
      <c r="D119" s="213"/>
      <c r="E119" s="213"/>
      <c r="F119" s="213"/>
      <c r="G119" s="25"/>
      <c r="H119" s="25"/>
      <c r="I119" s="22" t="s">
        <v>23</v>
      </c>
      <c r="J119" s="23" t="s">
        <v>117</v>
      </c>
      <c r="K119" s="25"/>
      <c r="L119" s="35"/>
      <c r="S119" s="25"/>
      <c r="T119" s="25"/>
      <c r="U119" s="25"/>
      <c r="V119" s="25"/>
      <c r="W119" s="25"/>
      <c r="X119" s="25"/>
      <c r="Y119" s="25"/>
      <c r="Z119" s="25"/>
      <c r="AA119" s="25"/>
      <c r="AB119" s="25"/>
      <c r="AC119" s="25"/>
      <c r="AD119" s="25"/>
      <c r="AE119" s="25"/>
    </row>
    <row r="120" spans="1:65" s="2" customFormat="1" ht="29.4" customHeight="1">
      <c r="A120" s="25"/>
      <c r="B120" s="26"/>
      <c r="C120" s="252" t="s">
        <v>107</v>
      </c>
      <c r="D120" s="213"/>
      <c r="E120" s="213"/>
      <c r="F120" s="213"/>
      <c r="G120" s="25"/>
      <c r="H120" s="25"/>
      <c r="I120" s="22" t="s">
        <v>26</v>
      </c>
      <c r="J120" s="146" t="s">
        <v>109</v>
      </c>
      <c r="K120" s="25"/>
      <c r="L120" s="35"/>
      <c r="S120" s="25"/>
      <c r="T120" s="25"/>
      <c r="U120" s="25"/>
      <c r="V120" s="25"/>
      <c r="W120" s="25"/>
      <c r="X120" s="25"/>
      <c r="Y120" s="25"/>
      <c r="Z120" s="25"/>
      <c r="AA120" s="25"/>
      <c r="AB120" s="25"/>
      <c r="AC120" s="25"/>
      <c r="AD120" s="25"/>
      <c r="AE120" s="25"/>
    </row>
    <row r="121" spans="1:65" s="2" customFormat="1" ht="16.2" customHeight="1">
      <c r="A121" s="25"/>
      <c r="B121" s="26"/>
      <c r="C121" s="25"/>
      <c r="D121" s="25"/>
      <c r="E121" s="25"/>
      <c r="F121" s="25"/>
      <c r="G121" s="25"/>
      <c r="H121" s="25"/>
      <c r="I121" s="25"/>
      <c r="J121" s="25"/>
      <c r="K121" s="25"/>
      <c r="L121" s="35"/>
      <c r="S121" s="25"/>
      <c r="T121" s="25"/>
      <c r="U121" s="25"/>
      <c r="V121" s="25"/>
      <c r="W121" s="25"/>
      <c r="X121" s="25"/>
      <c r="Y121" s="25"/>
      <c r="Z121" s="25"/>
      <c r="AA121" s="25"/>
      <c r="AB121" s="25"/>
      <c r="AC121" s="25"/>
      <c r="AD121" s="25"/>
      <c r="AE121" s="25"/>
    </row>
    <row r="122" spans="1:65" s="10" customFormat="1" ht="29.25" customHeight="1">
      <c r="A122" s="101"/>
      <c r="B122" s="102"/>
      <c r="C122" s="103" t="s">
        <v>85</v>
      </c>
      <c r="D122" s="104" t="s">
        <v>53</v>
      </c>
      <c r="E122" s="104" t="s">
        <v>49</v>
      </c>
      <c r="F122" s="104" t="s">
        <v>50</v>
      </c>
      <c r="G122" s="104" t="s">
        <v>86</v>
      </c>
      <c r="H122" s="104" t="s">
        <v>87</v>
      </c>
      <c r="I122" s="104" t="s">
        <v>88</v>
      </c>
      <c r="J122" s="104" t="s">
        <v>82</v>
      </c>
      <c r="K122" s="105" t="s">
        <v>89</v>
      </c>
      <c r="L122" s="106"/>
      <c r="M122" s="55" t="s">
        <v>1</v>
      </c>
      <c r="N122" s="56" t="s">
        <v>32</v>
      </c>
      <c r="O122" s="56" t="s">
        <v>90</v>
      </c>
      <c r="P122" s="56" t="s">
        <v>91</v>
      </c>
      <c r="Q122" s="56" t="s">
        <v>92</v>
      </c>
      <c r="R122" s="56" t="s">
        <v>93</v>
      </c>
      <c r="S122" s="56" t="s">
        <v>94</v>
      </c>
      <c r="T122" s="57" t="s">
        <v>95</v>
      </c>
      <c r="U122" s="101"/>
      <c r="V122" s="101"/>
      <c r="W122" s="101"/>
      <c r="X122" s="101"/>
      <c r="Y122" s="101"/>
      <c r="Z122" s="101"/>
      <c r="AA122" s="101"/>
      <c r="AB122" s="101"/>
      <c r="AC122" s="101"/>
      <c r="AD122" s="101"/>
      <c r="AE122" s="101"/>
    </row>
    <row r="123" spans="1:65" s="2" customFormat="1" ht="22.8" customHeight="1">
      <c r="A123" s="25"/>
      <c r="B123" s="26"/>
      <c r="C123" s="62" t="s">
        <v>96</v>
      </c>
      <c r="D123" s="25"/>
      <c r="E123" s="25"/>
      <c r="F123" s="25"/>
      <c r="G123" s="25"/>
      <c r="H123" s="25"/>
      <c r="I123" s="25"/>
      <c r="J123" s="107">
        <f>J124</f>
        <v>112420</v>
      </c>
      <c r="K123" s="25"/>
      <c r="L123" s="26"/>
      <c r="M123" s="58"/>
      <c r="N123" s="49"/>
      <c r="O123" s="59"/>
      <c r="P123" s="108" t="e">
        <f>P124+#REF!</f>
        <v>#REF!</v>
      </c>
      <c r="Q123" s="59"/>
      <c r="R123" s="108" t="e">
        <f>R124+#REF!</f>
        <v>#REF!</v>
      </c>
      <c r="S123" s="59"/>
      <c r="T123" s="109" t="e">
        <f>T124+#REF!</f>
        <v>#REF!</v>
      </c>
      <c r="U123" s="25"/>
      <c r="V123" s="25"/>
      <c r="W123" s="25"/>
      <c r="X123" s="25"/>
      <c r="Y123" s="25"/>
      <c r="Z123" s="25"/>
      <c r="AA123" s="25"/>
      <c r="AB123" s="25"/>
      <c r="AC123" s="25"/>
      <c r="AD123" s="25"/>
      <c r="AE123" s="25"/>
      <c r="AT123" s="13" t="s">
        <v>67</v>
      </c>
      <c r="AU123" s="13" t="s">
        <v>84</v>
      </c>
      <c r="BK123" s="110" t="e">
        <f>BK124+#REF!</f>
        <v>#REF!</v>
      </c>
    </row>
    <row r="124" spans="1:65" s="11" customFormat="1" ht="25.95" customHeight="1">
      <c r="B124" s="111"/>
      <c r="D124" s="112" t="s">
        <v>67</v>
      </c>
      <c r="E124" s="113" t="s">
        <v>97</v>
      </c>
      <c r="F124" s="113" t="s">
        <v>130</v>
      </c>
      <c r="J124" s="155">
        <f>J125</f>
        <v>112420</v>
      </c>
      <c r="L124" s="111"/>
      <c r="M124" s="114"/>
      <c r="N124" s="115"/>
      <c r="O124" s="115"/>
      <c r="P124" s="116">
        <f>P125</f>
        <v>6.45</v>
      </c>
      <c r="Q124" s="115"/>
      <c r="R124" s="116">
        <f>R125</f>
        <v>0.73019999999999996</v>
      </c>
      <c r="S124" s="115"/>
      <c r="T124" s="117">
        <f>T125</f>
        <v>0</v>
      </c>
      <c r="AR124" s="112" t="s">
        <v>74</v>
      </c>
      <c r="AT124" s="118" t="s">
        <v>67</v>
      </c>
      <c r="AU124" s="118" t="s">
        <v>68</v>
      </c>
      <c r="AY124" s="112" t="s">
        <v>98</v>
      </c>
      <c r="BK124" s="119">
        <f>BK125</f>
        <v>48840</v>
      </c>
    </row>
    <row r="125" spans="1:65" s="11" customFormat="1" ht="22.8" customHeight="1">
      <c r="B125" s="111"/>
      <c r="D125" s="112" t="s">
        <v>67</v>
      </c>
      <c r="E125" s="120" t="s">
        <v>128</v>
      </c>
      <c r="F125" s="120" t="s">
        <v>129</v>
      </c>
      <c r="J125" s="121">
        <f>SUM(J127:J130)</f>
        <v>112420</v>
      </c>
      <c r="L125" s="111"/>
      <c r="M125" s="114"/>
      <c r="N125" s="115"/>
      <c r="O125" s="115"/>
      <c r="P125" s="116">
        <f>SUM(P127:P127)</f>
        <v>6.45</v>
      </c>
      <c r="Q125" s="115"/>
      <c r="R125" s="116">
        <f>SUM(R127:R127)</f>
        <v>0.73019999999999996</v>
      </c>
      <c r="S125" s="115"/>
      <c r="T125" s="117">
        <f>SUM(T127:T127)</f>
        <v>0</v>
      </c>
      <c r="AR125" s="112" t="s">
        <v>74</v>
      </c>
      <c r="AT125" s="118" t="s">
        <v>67</v>
      </c>
      <c r="AU125" s="118" t="s">
        <v>74</v>
      </c>
      <c r="AY125" s="112" t="s">
        <v>98</v>
      </c>
      <c r="BK125" s="119">
        <f>SUM(BK127:BK127)</f>
        <v>48840</v>
      </c>
    </row>
    <row r="126" spans="1:65" s="11" customFormat="1" ht="8.4" customHeight="1">
      <c r="B126" s="111"/>
      <c r="D126" s="112"/>
      <c r="E126" s="120"/>
      <c r="F126" s="120"/>
      <c r="J126" s="121"/>
      <c r="L126" s="111"/>
      <c r="M126" s="114"/>
      <c r="N126" s="115"/>
      <c r="O126" s="115"/>
      <c r="P126" s="116"/>
      <c r="Q126" s="115"/>
      <c r="R126" s="116"/>
      <c r="S126" s="115"/>
      <c r="T126" s="117"/>
      <c r="AR126" s="112"/>
      <c r="AT126" s="118"/>
      <c r="AU126" s="118"/>
      <c r="AY126" s="112"/>
      <c r="BK126" s="119"/>
    </row>
    <row r="127" spans="1:65" s="2" customFormat="1" ht="40.799999999999997" customHeight="1">
      <c r="A127" s="25"/>
      <c r="B127" s="122"/>
      <c r="C127" s="173" t="s">
        <v>124</v>
      </c>
      <c r="D127" s="173" t="s">
        <v>99</v>
      </c>
      <c r="E127" s="174" t="s">
        <v>125</v>
      </c>
      <c r="F127" s="175" t="s">
        <v>126</v>
      </c>
      <c r="G127" s="176" t="s">
        <v>127</v>
      </c>
      <c r="H127" s="177">
        <v>15</v>
      </c>
      <c r="I127" s="192">
        <v>3256</v>
      </c>
      <c r="J127" s="178">
        <f>ROUND(I127*H127,2)</f>
        <v>48840</v>
      </c>
      <c r="K127" s="148"/>
      <c r="L127" s="51"/>
      <c r="M127" s="123" t="s">
        <v>1</v>
      </c>
      <c r="N127" s="124" t="s">
        <v>33</v>
      </c>
      <c r="O127" s="125">
        <v>0.43</v>
      </c>
      <c r="P127" s="125">
        <f>O127*H127</f>
        <v>6.45</v>
      </c>
      <c r="Q127" s="125">
        <v>4.8680000000000001E-2</v>
      </c>
      <c r="R127" s="125">
        <f>Q127*H127</f>
        <v>0.73019999999999996</v>
      </c>
      <c r="S127" s="125">
        <v>0</v>
      </c>
      <c r="T127" s="126">
        <f>S127*H127</f>
        <v>0</v>
      </c>
      <c r="U127" s="25"/>
      <c r="V127" s="25"/>
      <c r="W127" s="25"/>
      <c r="X127" s="25"/>
      <c r="Y127" s="25"/>
      <c r="Z127" s="25"/>
      <c r="AA127" s="25"/>
      <c r="AB127" s="25"/>
      <c r="AC127" s="25"/>
      <c r="AD127" s="25"/>
      <c r="AE127" s="25"/>
      <c r="AR127" s="127" t="s">
        <v>100</v>
      </c>
      <c r="AT127" s="127" t="s">
        <v>99</v>
      </c>
      <c r="AU127" s="127" t="s">
        <v>76</v>
      </c>
      <c r="AY127" s="13" t="s">
        <v>98</v>
      </c>
      <c r="BE127" s="128">
        <f>IF(N127="základní",J127,0)</f>
        <v>48840</v>
      </c>
      <c r="BF127" s="128">
        <f>IF(N127="snížená",J127,0)</f>
        <v>0</v>
      </c>
      <c r="BG127" s="128">
        <f>IF(N127="zákl. přenesená",J127,0)</f>
        <v>0</v>
      </c>
      <c r="BH127" s="128">
        <f>IF(N127="sníž. přenesená",J127,0)</f>
        <v>0</v>
      </c>
      <c r="BI127" s="128">
        <f>IF(N127="nulová",J127,0)</f>
        <v>0</v>
      </c>
      <c r="BJ127" s="13" t="s">
        <v>74</v>
      </c>
      <c r="BK127" s="128">
        <f>ROUND(I127*H127,2)</f>
        <v>48840</v>
      </c>
      <c r="BL127" s="13" t="s">
        <v>100</v>
      </c>
      <c r="BM127" s="127" t="s">
        <v>101</v>
      </c>
    </row>
    <row r="128" spans="1:65" s="153" customFormat="1" ht="20.399999999999999">
      <c r="A128" s="154"/>
      <c r="B128" s="122"/>
      <c r="C128" s="247"/>
      <c r="D128" s="141"/>
      <c r="E128" s="142"/>
      <c r="F128" s="179" t="s">
        <v>137</v>
      </c>
      <c r="G128" s="143"/>
      <c r="H128" s="144"/>
      <c r="I128" s="182" t="s">
        <v>133</v>
      </c>
      <c r="J128" s="145"/>
      <c r="K128" s="164"/>
      <c r="L128" s="26"/>
      <c r="M128" s="123"/>
      <c r="N128" s="124"/>
      <c r="O128" s="125"/>
      <c r="P128" s="125"/>
      <c r="Q128" s="125"/>
      <c r="R128" s="125"/>
      <c r="S128" s="125"/>
      <c r="T128" s="126"/>
      <c r="U128" s="154"/>
      <c r="V128" s="154"/>
      <c r="W128" s="154"/>
      <c r="X128" s="154"/>
      <c r="Y128" s="154"/>
      <c r="Z128" s="154"/>
      <c r="AA128" s="154"/>
      <c r="AB128" s="154"/>
      <c r="AC128" s="154"/>
      <c r="AD128" s="154"/>
      <c r="AE128" s="154"/>
      <c r="AR128" s="127"/>
      <c r="AT128" s="127"/>
      <c r="AU128" s="127"/>
      <c r="AY128" s="13"/>
      <c r="BE128" s="128"/>
      <c r="BF128" s="128"/>
      <c r="BG128" s="128"/>
      <c r="BH128" s="128"/>
      <c r="BI128" s="128"/>
      <c r="BJ128" s="13"/>
      <c r="BK128" s="128"/>
      <c r="BL128" s="13"/>
      <c r="BM128" s="127"/>
    </row>
    <row r="129" spans="1:65" s="196" customFormat="1" ht="11.4">
      <c r="A129" s="195"/>
      <c r="B129" s="122"/>
      <c r="C129" s="249"/>
      <c r="D129" s="141"/>
      <c r="E129" s="142"/>
      <c r="F129" s="179" t="s">
        <v>138</v>
      </c>
      <c r="G129" s="143"/>
      <c r="H129" s="144">
        <v>15</v>
      </c>
      <c r="I129" s="182"/>
      <c r="J129" s="145"/>
      <c r="K129" s="199"/>
      <c r="L129" s="26"/>
      <c r="M129" s="200"/>
      <c r="N129" s="124"/>
      <c r="O129" s="125"/>
      <c r="P129" s="125"/>
      <c r="Q129" s="125"/>
      <c r="R129" s="125"/>
      <c r="S129" s="125"/>
      <c r="T129" s="125"/>
      <c r="U129" s="195"/>
      <c r="V129" s="195"/>
      <c r="W129" s="195"/>
      <c r="X129" s="195"/>
      <c r="Y129" s="195"/>
      <c r="Z129" s="195"/>
      <c r="AA129" s="195"/>
      <c r="AB129" s="195"/>
      <c r="AC129" s="195"/>
      <c r="AD129" s="195"/>
      <c r="AE129" s="195"/>
      <c r="AR129" s="127"/>
      <c r="AT129" s="127"/>
      <c r="AU129" s="127"/>
      <c r="AY129" s="13"/>
      <c r="BE129" s="128"/>
      <c r="BF129" s="128"/>
      <c r="BG129" s="128"/>
      <c r="BH129" s="128"/>
      <c r="BI129" s="128"/>
      <c r="BJ129" s="13"/>
      <c r="BK129" s="128"/>
      <c r="BL129" s="13"/>
      <c r="BM129" s="127"/>
    </row>
    <row r="130" spans="1:65" s="196" customFormat="1" ht="11.4">
      <c r="A130" s="195"/>
      <c r="B130" s="122"/>
      <c r="C130" s="173">
        <v>1</v>
      </c>
      <c r="D130" s="173" t="s">
        <v>99</v>
      </c>
      <c r="E130" s="174" t="s">
        <v>144</v>
      </c>
      <c r="F130" s="175" t="s">
        <v>142</v>
      </c>
      <c r="G130" s="176" t="s">
        <v>127</v>
      </c>
      <c r="H130" s="177">
        <v>22</v>
      </c>
      <c r="I130" s="192">
        <v>2890</v>
      </c>
      <c r="J130" s="178">
        <f>ROUND(I130*H130,2)</f>
        <v>63580</v>
      </c>
      <c r="K130" s="199"/>
      <c r="L130" s="26"/>
      <c r="M130" s="200"/>
      <c r="N130" s="124"/>
      <c r="O130" s="125"/>
      <c r="P130" s="125"/>
      <c r="Q130" s="125"/>
      <c r="R130" s="125"/>
      <c r="S130" s="125"/>
      <c r="T130" s="125"/>
      <c r="U130" s="195"/>
      <c r="V130" s="195"/>
      <c r="W130" s="195"/>
      <c r="X130" s="195"/>
      <c r="Y130" s="195"/>
      <c r="Z130" s="195"/>
      <c r="AA130" s="195"/>
      <c r="AB130" s="195"/>
      <c r="AC130" s="195"/>
      <c r="AD130" s="195"/>
      <c r="AE130" s="195"/>
      <c r="AR130" s="127"/>
      <c r="AT130" s="127"/>
      <c r="AU130" s="127"/>
      <c r="AY130" s="13"/>
      <c r="BE130" s="128"/>
      <c r="BF130" s="128"/>
      <c r="BG130" s="128"/>
      <c r="BH130" s="128"/>
      <c r="BI130" s="128"/>
      <c r="BJ130" s="13"/>
      <c r="BK130" s="128"/>
      <c r="BL130" s="13"/>
      <c r="BM130" s="127"/>
    </row>
    <row r="131" spans="1:65" s="196" customFormat="1" ht="11.4">
      <c r="A131" s="195"/>
      <c r="B131" s="122"/>
      <c r="C131" s="247"/>
      <c r="D131" s="141"/>
      <c r="E131" s="142"/>
      <c r="F131" s="179" t="s">
        <v>139</v>
      </c>
      <c r="G131" s="143"/>
      <c r="H131" s="144"/>
      <c r="I131" s="182" t="s">
        <v>133</v>
      </c>
      <c r="J131" s="145"/>
      <c r="K131" s="199"/>
      <c r="L131" s="26"/>
      <c r="M131" s="200"/>
      <c r="N131" s="124"/>
      <c r="O131" s="125"/>
      <c r="P131" s="125"/>
      <c r="Q131" s="125"/>
      <c r="R131" s="125"/>
      <c r="S131" s="125"/>
      <c r="T131" s="125"/>
      <c r="U131" s="195"/>
      <c r="V131" s="195"/>
      <c r="W131" s="195"/>
      <c r="X131" s="195"/>
      <c r="Y131" s="195"/>
      <c r="Z131" s="195"/>
      <c r="AA131" s="195"/>
      <c r="AB131" s="195"/>
      <c r="AC131" s="195"/>
      <c r="AD131" s="195"/>
      <c r="AE131" s="195"/>
      <c r="AR131" s="127"/>
      <c r="AT131" s="127"/>
      <c r="AU131" s="127"/>
      <c r="AY131" s="13"/>
      <c r="BE131" s="128"/>
      <c r="BF131" s="128"/>
      <c r="BG131" s="128"/>
      <c r="BH131" s="128"/>
      <c r="BI131" s="128"/>
      <c r="BJ131" s="13"/>
      <c r="BK131" s="128"/>
      <c r="BL131" s="13"/>
      <c r="BM131" s="127"/>
    </row>
    <row r="132" spans="1:65" s="196" customFormat="1" ht="20.399999999999999">
      <c r="A132" s="195"/>
      <c r="B132" s="122"/>
      <c r="C132" s="248"/>
      <c r="D132" s="141"/>
      <c r="E132" s="142"/>
      <c r="F132" s="179" t="s">
        <v>140</v>
      </c>
      <c r="G132" s="143"/>
      <c r="H132" s="144"/>
      <c r="I132" s="182"/>
      <c r="J132" s="145"/>
      <c r="K132" s="199"/>
      <c r="L132" s="26"/>
      <c r="M132" s="200"/>
      <c r="N132" s="124"/>
      <c r="O132" s="125"/>
      <c r="P132" s="125"/>
      <c r="Q132" s="125"/>
      <c r="R132" s="125"/>
      <c r="S132" s="125"/>
      <c r="T132" s="125"/>
      <c r="U132" s="195"/>
      <c r="V132" s="195"/>
      <c r="W132" s="195"/>
      <c r="X132" s="195"/>
      <c r="Y132" s="195"/>
      <c r="Z132" s="195"/>
      <c r="AA132" s="195"/>
      <c r="AB132" s="195"/>
      <c r="AC132" s="195"/>
      <c r="AD132" s="195"/>
      <c r="AE132" s="195"/>
      <c r="AR132" s="127"/>
      <c r="AT132" s="127"/>
      <c r="AU132" s="127"/>
      <c r="AY132" s="13"/>
      <c r="BE132" s="128"/>
      <c r="BF132" s="128"/>
      <c r="BG132" s="128"/>
      <c r="BH132" s="128"/>
      <c r="BI132" s="128"/>
      <c r="BJ132" s="13"/>
      <c r="BK132" s="128"/>
      <c r="BL132" s="13"/>
      <c r="BM132" s="127"/>
    </row>
    <row r="133" spans="1:65" s="196" customFormat="1" ht="11.4">
      <c r="A133" s="195"/>
      <c r="B133" s="122"/>
      <c r="C133" s="248"/>
      <c r="D133" s="141"/>
      <c r="E133" s="142"/>
      <c r="F133" s="179"/>
      <c r="G133" s="143"/>
      <c r="H133" s="144"/>
      <c r="I133" s="182"/>
      <c r="J133" s="145"/>
      <c r="K133" s="199"/>
      <c r="L133" s="26"/>
      <c r="M133" s="200"/>
      <c r="N133" s="124"/>
      <c r="O133" s="125"/>
      <c r="P133" s="125"/>
      <c r="Q133" s="125"/>
      <c r="R133" s="125"/>
      <c r="S133" s="125"/>
      <c r="T133" s="125"/>
      <c r="U133" s="195"/>
      <c r="V133" s="195"/>
      <c r="W133" s="195"/>
      <c r="X133" s="195"/>
      <c r="Y133" s="195"/>
      <c r="Z133" s="195"/>
      <c r="AA133" s="195"/>
      <c r="AB133" s="195"/>
      <c r="AC133" s="195"/>
      <c r="AD133" s="195"/>
      <c r="AE133" s="195"/>
      <c r="AR133" s="127"/>
      <c r="AT133" s="127"/>
      <c r="AU133" s="127"/>
      <c r="AY133" s="13"/>
      <c r="BE133" s="128"/>
      <c r="BF133" s="128"/>
      <c r="BG133" s="128"/>
      <c r="BH133" s="128"/>
      <c r="BI133" s="128"/>
      <c r="BJ133" s="13"/>
      <c r="BK133" s="128"/>
      <c r="BL133" s="13"/>
      <c r="BM133" s="127"/>
    </row>
    <row r="134" spans="1:65" s="196" customFormat="1" ht="40.799999999999997">
      <c r="A134" s="195"/>
      <c r="B134" s="122"/>
      <c r="C134" s="249"/>
      <c r="D134" s="141"/>
      <c r="E134" s="142"/>
      <c r="F134" s="179" t="s">
        <v>141</v>
      </c>
      <c r="G134" s="143"/>
      <c r="H134" s="144"/>
      <c r="I134" s="182"/>
      <c r="J134" s="145"/>
      <c r="K134" s="199"/>
      <c r="L134" s="26"/>
      <c r="M134" s="200"/>
      <c r="N134" s="124"/>
      <c r="O134" s="125"/>
      <c r="P134" s="125"/>
      <c r="Q134" s="125"/>
      <c r="R134" s="125"/>
      <c r="S134" s="125"/>
      <c r="T134" s="125"/>
      <c r="U134" s="195"/>
      <c r="V134" s="195"/>
      <c r="W134" s="195"/>
      <c r="X134" s="195"/>
      <c r="Y134" s="195"/>
      <c r="Z134" s="195"/>
      <c r="AA134" s="195"/>
      <c r="AB134" s="195"/>
      <c r="AC134" s="195"/>
      <c r="AD134" s="195"/>
      <c r="AE134" s="195"/>
      <c r="AR134" s="127"/>
      <c r="AT134" s="127"/>
      <c r="AU134" s="127"/>
      <c r="AY134" s="13"/>
      <c r="BE134" s="128"/>
      <c r="BF134" s="128"/>
      <c r="BG134" s="128"/>
      <c r="BH134" s="128"/>
      <c r="BI134" s="128"/>
      <c r="BJ134" s="13"/>
      <c r="BK134" s="128"/>
      <c r="BL134" s="13"/>
      <c r="BM134" s="127"/>
    </row>
    <row r="135" spans="1:65" s="2" customFormat="1" ht="24" customHeight="1">
      <c r="A135" s="25"/>
      <c r="B135" s="40"/>
      <c r="C135" s="157"/>
      <c r="D135" s="157"/>
      <c r="E135" s="158"/>
      <c r="F135" s="159"/>
      <c r="G135" s="160"/>
      <c r="H135" s="161"/>
      <c r="I135" s="162"/>
      <c r="J135" s="163"/>
      <c r="K135" s="165"/>
      <c r="L135" s="26"/>
      <c r="M135" s="25"/>
      <c r="O135" s="25"/>
      <c r="P135" s="25"/>
      <c r="Q135" s="25"/>
      <c r="R135" s="25"/>
      <c r="S135" s="25"/>
      <c r="T135" s="25"/>
      <c r="U135" s="25"/>
      <c r="V135" s="25"/>
      <c r="W135" s="25"/>
      <c r="X135" s="25"/>
      <c r="Y135" s="25"/>
      <c r="Z135" s="25"/>
      <c r="AA135" s="25"/>
      <c r="AB135" s="25"/>
      <c r="AC135" s="25"/>
      <c r="AD135" s="25"/>
      <c r="AE135" s="25"/>
    </row>
    <row r="136" spans="1:65">
      <c r="F136" s="198"/>
      <c r="I136" s="156"/>
      <c r="K136" s="166"/>
    </row>
    <row r="137" spans="1:65">
      <c r="F137" s="198"/>
      <c r="K137" s="167"/>
    </row>
  </sheetData>
  <autoFilter ref="C122:K128"/>
  <mergeCells count="16">
    <mergeCell ref="L2:V2"/>
    <mergeCell ref="E7:H7"/>
    <mergeCell ref="E9:H9"/>
    <mergeCell ref="E18:H18"/>
    <mergeCell ref="E27:H27"/>
    <mergeCell ref="C131:C134"/>
    <mergeCell ref="C128:C129"/>
    <mergeCell ref="E85:H85"/>
    <mergeCell ref="C92:F92"/>
    <mergeCell ref="C93:F93"/>
    <mergeCell ref="C119:F119"/>
    <mergeCell ref="C120:F120"/>
    <mergeCell ref="E88:H88"/>
    <mergeCell ref="E113:H113"/>
    <mergeCell ref="E115:H115"/>
    <mergeCell ref="E97:J97"/>
  </mergeCells>
  <pageMargins left="0.39370078740157483" right="0.39370078740157483" top="0.98425196850393704" bottom="0.39370078740157483" header="0" footer="0"/>
  <pageSetup paperSize="9" scale="77" fitToHeight="100" orientation="portrait" blackAndWhite="1" r:id="rId1"/>
  <headerFooter>
    <oddFooter>&amp;CStrana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4</vt:i4>
      </vt:variant>
    </vt:vector>
  </HeadingPairs>
  <TitlesOfParts>
    <vt:vector size="6" baseType="lpstr">
      <vt:lpstr>Rekapitulace stavby</vt:lpstr>
      <vt:lpstr>ZL 01 - ISO nosník</vt:lpstr>
      <vt:lpstr>'Rekapitulace stavby'!Názvy_tisku</vt:lpstr>
      <vt:lpstr>'ZL 01 - ISO nosník'!Názvy_tisku</vt:lpstr>
      <vt:lpstr>'Rekapitulace stavby'!Oblast_tisku</vt:lpstr>
      <vt:lpstr>'ZL 01 - ISO nosník'!Oblast_tisku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ACG\tomebe</dc:creator>
  <cp:lastModifiedBy>Uzivatel</cp:lastModifiedBy>
  <cp:lastPrinted>2021-03-30T14:41:51Z</cp:lastPrinted>
  <dcterms:created xsi:type="dcterms:W3CDTF">2020-02-24T18:07:19Z</dcterms:created>
  <dcterms:modified xsi:type="dcterms:W3CDTF">2021-10-04T11:40:07Z</dcterms:modified>
</cp:coreProperties>
</file>