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zivatelNB\Documents\Rada\"/>
    </mc:Choice>
  </mc:AlternateContent>
  <xr:revisionPtr revIDLastSave="0" documentId="13_ncr:1_{2980F612-2455-4E24-91B4-5139DDAFB5CA}" xr6:coauthVersionLast="47" xr6:coauthVersionMax="47" xr10:uidLastSave="{00000000-0000-0000-0000-000000000000}"/>
  <workbookProtection workbookAlgorithmName="SHA-512" workbookHashValue="n+20NAVbB75tNdQ5/q2FL34sU/gOAPfbQKYGNIyXCRsqWhKOw4vQMVEVnWKABX8pRC68jKywJoejFtAvIUaEGQ==" workbookSaltValue="o78IM2pCIRXbffOn3xA7BA==" workbookSpinCount="100000" lockStructure="1"/>
  <bookViews>
    <workbookView xWindow="-108" yWindow="-108" windowWidth="23256" windowHeight="13896" tabRatio="1000" xr2:uid="{00000000-000D-0000-FFFF-FFFF00000000}"/>
  </bookViews>
  <sheets>
    <sheet name="Rozpočtová opatření" sheetId="21" r:id="rId1"/>
    <sheet name="Závazné ukazatele rozpočtu" sheetId="7" r:id="rId2"/>
    <sheet name="Příjmy podrobně" sheetId="9" state="hidden" r:id="rId3"/>
    <sheet name="Výdaje podrobně " sheetId="3" state="hidden" r:id="rId4"/>
    <sheet name="Plán výnosů a nákladů" sheetId="14" state="hidden" r:id="rId5"/>
    <sheet name="Inv _ Neinv" sheetId="10" state="hidden" r:id="rId6"/>
    <sheet name="Rozpočtový výhled" sheetId="16" r:id="rId7"/>
    <sheet name="Data výdaje" sheetId="1" state="hidden" r:id="rId8"/>
    <sheet name="Data příjmy" sheetId="8" state="hidden" r:id="rId9"/>
    <sheet name="Zdaňovaná činnost data" sheetId="11" state="hidden" r:id="rId10"/>
    <sheet name="RS příjmy" sheetId="20" state="hidden" r:id="rId11"/>
    <sheet name="RS výdaje" sheetId="18" state="hidden" r:id="rId12"/>
  </sheets>
  <definedNames>
    <definedName name="_xlnm._FilterDatabase" localSheetId="6" hidden="1">'Rozpočtový výhled'!$A$2:$K$26</definedName>
  </definedNames>
  <calcPr calcId="191029" iterateDelta="1E-4"/>
  <pivotCaches>
    <pivotCache cacheId="408" r:id="rId13"/>
    <pivotCache cacheId="418" r:id="rId14"/>
    <pivotCache cacheId="423" r:id="rId15"/>
    <pivotCache cacheId="428" r:id="rId16"/>
    <pivotCache cacheId="433" r:id="rId17"/>
    <pivotCache cacheId="437" r:id="rId18"/>
    <pivotCache cacheId="442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10" i="1" l="1"/>
  <c r="Q110" i="1"/>
  <c r="R12" i="1"/>
  <c r="Q12" i="1"/>
  <c r="R17" i="1"/>
  <c r="Q17" i="1"/>
  <c r="E18" i="16" l="1"/>
  <c r="D18" i="16"/>
  <c r="C18" i="16"/>
  <c r="B18" i="16"/>
  <c r="D14" i="16"/>
  <c r="D20" i="16" s="1"/>
  <c r="C14" i="16"/>
  <c r="C20" i="16" s="1"/>
  <c r="E9" i="16"/>
  <c r="E14" i="16" s="1"/>
  <c r="E20" i="16" s="1"/>
  <c r="D9" i="16"/>
  <c r="C9" i="16"/>
  <c r="B9" i="16"/>
  <c r="B14" i="16" s="1"/>
  <c r="B20" i="16" s="1"/>
  <c r="F58" i="11" l="1"/>
  <c r="F53" i="11" l="1"/>
  <c r="R55" i="1"/>
  <c r="F54" i="11" l="1"/>
  <c r="F36" i="11"/>
  <c r="F38" i="11"/>
  <c r="F14" i="11"/>
  <c r="F55" i="11"/>
  <c r="F52" i="11"/>
  <c r="E14" i="11"/>
  <c r="D14" i="11"/>
  <c r="E52" i="11"/>
  <c r="E53" i="11"/>
  <c r="E54" i="11"/>
  <c r="E55" i="11"/>
  <c r="E58" i="11"/>
  <c r="D54" i="11"/>
  <c r="D52" i="11"/>
  <c r="D53" i="11"/>
  <c r="D55" i="11"/>
  <c r="D58" i="11"/>
  <c r="D38" i="11"/>
  <c r="E38" i="11"/>
  <c r="D36" i="11"/>
  <c r="E36" i="11"/>
  <c r="E44" i="11"/>
  <c r="F44" i="11"/>
  <c r="D44" i="11"/>
  <c r="D42" i="11"/>
  <c r="E42" i="11"/>
  <c r="F42" i="11"/>
  <c r="D43" i="11"/>
  <c r="E43" i="11"/>
  <c r="F43" i="11"/>
  <c r="E41" i="11"/>
  <c r="F41" i="11"/>
  <c r="D41" i="11"/>
  <c r="N1" i="1" l="1"/>
  <c r="N186" i="1" l="1"/>
  <c r="Q50" i="1"/>
  <c r="Q78" i="1"/>
  <c r="Q98" i="1"/>
  <c r="Q112" i="1"/>
  <c r="Q126" i="1"/>
  <c r="Q161" i="1"/>
  <c r="Q170" i="1"/>
  <c r="Q169" i="1"/>
  <c r="Q168" i="1"/>
  <c r="Q167" i="1"/>
  <c r="Q166" i="1"/>
  <c r="Q155" i="1"/>
  <c r="Q125" i="1"/>
  <c r="Q124" i="1"/>
  <c r="Q122" i="1"/>
  <c r="Q111" i="1"/>
  <c r="Q109" i="1"/>
  <c r="Q108" i="1"/>
  <c r="Q107" i="1"/>
  <c r="Q106" i="1"/>
  <c r="Q104" i="1"/>
  <c r="Q101" i="1"/>
  <c r="Q86" i="1"/>
  <c r="Q85" i="1"/>
  <c r="Q84" i="1"/>
  <c r="Q73" i="1"/>
  <c r="Q71" i="1"/>
  <c r="Q70" i="1"/>
  <c r="Q69" i="1"/>
  <c r="Q68" i="1"/>
  <c r="Q63" i="1"/>
  <c r="Q61" i="1"/>
  <c r="Q55" i="1"/>
  <c r="Q44" i="1"/>
  <c r="Q14" i="1"/>
  <c r="Q13" i="1"/>
  <c r="Q11" i="1"/>
  <c r="Q4" i="1"/>
  <c r="P186" i="1"/>
  <c r="Q191" i="1" l="1"/>
  <c r="R14" i="1"/>
  <c r="J3" i="8" l="1"/>
  <c r="Q29" i="1" l="1"/>
  <c r="Q16" i="1" l="1"/>
  <c r="Q186" i="1" s="1"/>
  <c r="O186" i="1"/>
  <c r="R170" i="1"/>
  <c r="R69" i="1"/>
  <c r="R169" i="1" l="1"/>
  <c r="R70" i="1" l="1"/>
  <c r="R13" i="1" l="1"/>
  <c r="L18" i="16" l="1"/>
  <c r="K18" i="16"/>
  <c r="J18" i="16"/>
  <c r="I18" i="16"/>
  <c r="H18" i="16"/>
  <c r="G18" i="16"/>
  <c r="F18" i="16"/>
  <c r="L9" i="16"/>
  <c r="L14" i="16" s="1"/>
  <c r="K9" i="16"/>
  <c r="K14" i="16" s="1"/>
  <c r="J9" i="16"/>
  <c r="J14" i="16" s="1"/>
  <c r="I9" i="16"/>
  <c r="I14" i="16" s="1"/>
  <c r="H9" i="16"/>
  <c r="H14" i="16" s="1"/>
  <c r="G9" i="16"/>
  <c r="G14" i="16" s="1"/>
  <c r="F9" i="16"/>
  <c r="F14" i="16" s="1"/>
  <c r="H20" i="16" l="1"/>
  <c r="L20" i="16"/>
  <c r="G20" i="16"/>
  <c r="K20" i="16"/>
  <c r="J20" i="16"/>
  <c r="I20" i="16"/>
  <c r="F20" i="16"/>
  <c r="H3" i="8" l="1"/>
  <c r="B123" i="7" s="1"/>
  <c r="I3" i="8"/>
  <c r="E4" i="11"/>
  <c r="E2" i="11" s="1"/>
  <c r="F4" i="11"/>
  <c r="D4" i="11"/>
  <c r="D2" i="11" s="1"/>
  <c r="F2" i="11" l="1"/>
  <c r="D5" i="14"/>
  <c r="C5" i="14"/>
  <c r="B5" i="14"/>
  <c r="D50" i="11"/>
  <c r="E50" i="11"/>
  <c r="D34" i="11" l="1"/>
  <c r="B47" i="14" s="1"/>
  <c r="F34" i="11"/>
  <c r="E34" i="11"/>
  <c r="C47" i="14" s="1"/>
  <c r="O1" i="1"/>
  <c r="C123" i="7" s="1"/>
  <c r="P1" i="1"/>
  <c r="E32" i="11" l="1"/>
  <c r="D32" i="11"/>
  <c r="F50" i="11"/>
  <c r="D47" i="14" s="1"/>
  <c r="R168" i="1"/>
  <c r="R167" i="1"/>
  <c r="R166" i="1"/>
  <c r="R161" i="1"/>
  <c r="R155" i="1"/>
  <c r="R126" i="1"/>
  <c r="R125" i="1"/>
  <c r="R124" i="1"/>
  <c r="R122" i="1"/>
  <c r="R112" i="1"/>
  <c r="R111" i="1"/>
  <c r="R109" i="1"/>
  <c r="R108" i="1"/>
  <c r="R107" i="1"/>
  <c r="R106" i="1"/>
  <c r="R104" i="1"/>
  <c r="R101" i="1"/>
  <c r="R98" i="1"/>
  <c r="R86" i="1"/>
  <c r="R85" i="1"/>
  <c r="R84" i="1"/>
  <c r="R78" i="1"/>
  <c r="R73" i="1"/>
  <c r="R71" i="1"/>
  <c r="R68" i="1"/>
  <c r="R63" i="1"/>
  <c r="R61" i="1"/>
  <c r="R50" i="1"/>
  <c r="R44" i="1"/>
  <c r="R29" i="1"/>
  <c r="R16" i="1"/>
  <c r="R11" i="1"/>
  <c r="R4" i="1"/>
  <c r="F32" i="11" l="1"/>
  <c r="R186" i="1"/>
</calcChain>
</file>

<file path=xl/sharedStrings.xml><?xml version="1.0" encoding="utf-8"?>
<sst xmlns="http://schemas.openxmlformats.org/spreadsheetml/2006/main" count="2655" uniqueCount="504">
  <si>
    <t>Popis položky</t>
  </si>
  <si>
    <t>Oddíl a paragraf rozpočtu</t>
  </si>
  <si>
    <t>Položka</t>
  </si>
  <si>
    <t>Kapitola</t>
  </si>
  <si>
    <t>ORJ - Správce</t>
  </si>
  <si>
    <t>Druh výdaje</t>
  </si>
  <si>
    <t>Součet ODPA</t>
  </si>
  <si>
    <t>Opravy a udržování komunikací</t>
  </si>
  <si>
    <t>ODPA 2212 - Údržba komunikací</t>
  </si>
  <si>
    <t>30 - Pokorná Blanka</t>
  </si>
  <si>
    <t>5 - Neinvestiční výdaje</t>
  </si>
  <si>
    <t>Opravy techniky a doprav značení</t>
  </si>
  <si>
    <t>Vánoční osvětlení</t>
  </si>
  <si>
    <t>6 - Investiční výdaje</t>
  </si>
  <si>
    <t>Značení - cyklostezka</t>
  </si>
  <si>
    <t>ODPA 2219 - Cyklostezky</t>
  </si>
  <si>
    <t xml:space="preserve">Deratizace </t>
  </si>
  <si>
    <t>ODPA 2321 - Kanalizace</t>
  </si>
  <si>
    <t>příspěvek na provoz letců</t>
  </si>
  <si>
    <t>ODPA 3111 - Mateřská škola</t>
  </si>
  <si>
    <t>20 - Šestáková Ivana</t>
  </si>
  <si>
    <t>MŠ Albatros</t>
  </si>
  <si>
    <t>předfinancování dotací</t>
  </si>
  <si>
    <t>údržba a provoz budov</t>
  </si>
  <si>
    <t>40 - Havelková Monika</t>
  </si>
  <si>
    <t>příspěvek na provoz</t>
  </si>
  <si>
    <t>ODPA 3113 - Základní škola</t>
  </si>
  <si>
    <t>údržba budov</t>
  </si>
  <si>
    <t>zkapacitnění ZŠ</t>
  </si>
  <si>
    <t>nákup knih</t>
  </si>
  <si>
    <t>ODPA 3314 - Místní knihovna</t>
  </si>
  <si>
    <t>vybavení knihovny</t>
  </si>
  <si>
    <t>materiál</t>
  </si>
  <si>
    <t>multifunkční knihovna</t>
  </si>
  <si>
    <t>energie</t>
  </si>
  <si>
    <t>ODPA 3392 - Lidový dům</t>
  </si>
  <si>
    <t>služby</t>
  </si>
  <si>
    <t>společenské akce</t>
  </si>
  <si>
    <t>granty</t>
  </si>
  <si>
    <t>vítání občánků, svatby -režie</t>
  </si>
  <si>
    <t>ODPA 3399 - Matrika</t>
  </si>
  <si>
    <t>dárky</t>
  </si>
  <si>
    <t>Pořádání kulturních akcí</t>
  </si>
  <si>
    <t>ODPA 3399 - Kulturní akce</t>
  </si>
  <si>
    <t>granty VHP</t>
  </si>
  <si>
    <t>Klub sebeobrany</t>
  </si>
  <si>
    <t>ODPA 3419 - Podpora sportu</t>
  </si>
  <si>
    <t>Granty sportovním oddílům</t>
  </si>
  <si>
    <t>Kbelská sportovní</t>
  </si>
  <si>
    <t>Volný čas dětí a mládeže</t>
  </si>
  <si>
    <t>ODPA 3421 - Volný čas mládeže</t>
  </si>
  <si>
    <t>preventivní akce</t>
  </si>
  <si>
    <t>ODPA 3541 - Protidrogová prevence</t>
  </si>
  <si>
    <t>70 - Hrubčík Martin</t>
  </si>
  <si>
    <t>ODPA 3632 - Pohřebnictví</t>
  </si>
  <si>
    <t>elektrická energie</t>
  </si>
  <si>
    <t>opravy, údržba, správa</t>
  </si>
  <si>
    <t>ODPA 3613 - Nebytové hospodářství</t>
  </si>
  <si>
    <t>Lidový dům- zateplení, FVE</t>
  </si>
  <si>
    <t>ODPA 3722 - Sběr a svoz odpadů</t>
  </si>
  <si>
    <t>dohody</t>
  </si>
  <si>
    <t>ODPA 3745 - Péče o vzhled obce</t>
  </si>
  <si>
    <t xml:space="preserve">materiál </t>
  </si>
  <si>
    <t>drobný dlouhodobý majetek</t>
  </si>
  <si>
    <t>zel. plochy,úklid chodníků, sněhu</t>
  </si>
  <si>
    <t>opravy</t>
  </si>
  <si>
    <t>hřiště</t>
  </si>
  <si>
    <t>aktivizace seniorů</t>
  </si>
  <si>
    <t>ODPA 4351 - Pečovatelská služba</t>
  </si>
  <si>
    <t xml:space="preserve">granty </t>
  </si>
  <si>
    <t>materiál DPS</t>
  </si>
  <si>
    <t>vytápění společných prostor DPS</t>
  </si>
  <si>
    <t xml:space="preserve">el. energie společných prostor DPS </t>
  </si>
  <si>
    <t>Klub seniorů</t>
  </si>
  <si>
    <t>ODPA 4379 - Ostatní sociální služby</t>
  </si>
  <si>
    <t>50 - Brázdilová Michaela</t>
  </si>
  <si>
    <t>svaz tělesně postižených</t>
  </si>
  <si>
    <t>Sociální poradenství</t>
  </si>
  <si>
    <t>ODPA 4311 - Sociální poradenství</t>
  </si>
  <si>
    <t>Podpora pěstounské péče</t>
  </si>
  <si>
    <t>ODPA 4339 - Podpora pěstounské péče</t>
  </si>
  <si>
    <t>Příprava na krizové řízení</t>
  </si>
  <si>
    <t xml:space="preserve">ODPA 5212 - Příprava na krizové řízení </t>
  </si>
  <si>
    <t>Prevence kriminality</t>
  </si>
  <si>
    <t>ODPA 5311 - Prevence kriminality</t>
  </si>
  <si>
    <t>vybavení</t>
  </si>
  <si>
    <t>ODPA 5512 - SDH Kbely</t>
  </si>
  <si>
    <t xml:space="preserve">energie </t>
  </si>
  <si>
    <t>pohonné hmoty</t>
  </si>
  <si>
    <t>údržba</t>
  </si>
  <si>
    <t>investice</t>
  </si>
  <si>
    <t>odměny zastupitelů</t>
  </si>
  <si>
    <t>ODPA 6112 - Volené orgány MČ</t>
  </si>
  <si>
    <t>mzdy zaměstnanců</t>
  </si>
  <si>
    <t>ODPA 6171 - Činnost úřadu MČ</t>
  </si>
  <si>
    <t>dohody o prac. činnosti</t>
  </si>
  <si>
    <t>sociální pojištění</t>
  </si>
  <si>
    <t>zdravotní pojištění</t>
  </si>
  <si>
    <t>nemocenská plac. zaměstnavatelem.</t>
  </si>
  <si>
    <t>ostatní zákonné pojistné</t>
  </si>
  <si>
    <t>odborné knihy a časopisy, tisk</t>
  </si>
  <si>
    <t>drobný majetek</t>
  </si>
  <si>
    <t>kancelářské potřeby</t>
  </si>
  <si>
    <t>poštovné</t>
  </si>
  <si>
    <t>telefony</t>
  </si>
  <si>
    <t>nájem výdejníků a koberců</t>
  </si>
  <si>
    <t>právní služby</t>
  </si>
  <si>
    <t>školení a vzdělávání</t>
  </si>
  <si>
    <t>ostatní služby</t>
  </si>
  <si>
    <t>opravy a údržba</t>
  </si>
  <si>
    <t>programové vybavení</t>
  </si>
  <si>
    <t>cestovné</t>
  </si>
  <si>
    <t>výdaje ze sociálního fondu</t>
  </si>
  <si>
    <t>ostatní</t>
  </si>
  <si>
    <t>tech. zhodn. budov</t>
  </si>
  <si>
    <t>výpočetní technika</t>
  </si>
  <si>
    <t>materiál - technická správa</t>
  </si>
  <si>
    <t>voda</t>
  </si>
  <si>
    <t>teplo</t>
  </si>
  <si>
    <t>občerstvení</t>
  </si>
  <si>
    <t>propagace, reklamní předměty</t>
  </si>
  <si>
    <t>Bankovní poplatky</t>
  </si>
  <si>
    <t>ODPA 6310 - Bankovní poplatky</t>
  </si>
  <si>
    <t xml:space="preserve">Pojištění </t>
  </si>
  <si>
    <t>ODPA 6320 - Pojištění</t>
  </si>
  <si>
    <t>Fin. vyp. dotací</t>
  </si>
  <si>
    <t>ODPA 6330 - Finanční vypořádání dotací</t>
  </si>
  <si>
    <t>Popisky řádků</t>
  </si>
  <si>
    <t>Celkový součet</t>
  </si>
  <si>
    <t>rekonstrukce hřbitova</t>
  </si>
  <si>
    <t>(Vše)</t>
  </si>
  <si>
    <t>;</t>
  </si>
  <si>
    <t>ODPA</t>
  </si>
  <si>
    <t>ORG</t>
  </si>
  <si>
    <t>POL</t>
  </si>
  <si>
    <t>Součet výdajů celkem</t>
  </si>
  <si>
    <t>Výdaje rozpočtu  - Oddíl a Paragraf</t>
  </si>
  <si>
    <t>Rozpis položek příjmů rozpočtu</t>
  </si>
  <si>
    <t>Stránka 4</t>
  </si>
  <si>
    <t>ORJ</t>
  </si>
  <si>
    <t>Daň z nemovitostí</t>
  </si>
  <si>
    <t>Správní poplatky</t>
  </si>
  <si>
    <t>Místní poplatky</t>
  </si>
  <si>
    <t>Pokuty</t>
  </si>
  <si>
    <t>Příjmy z poskytovaných služeb</t>
  </si>
  <si>
    <t>knihovna</t>
  </si>
  <si>
    <t>hřbitov</t>
  </si>
  <si>
    <t>kultura</t>
  </si>
  <si>
    <t>úřad</t>
  </si>
  <si>
    <t>Dary</t>
  </si>
  <si>
    <t>Ostatní příjmy</t>
  </si>
  <si>
    <t>úroky</t>
  </si>
  <si>
    <t>podíl na dani</t>
  </si>
  <si>
    <t>investiční dotace</t>
  </si>
  <si>
    <t>Finanční vypořádání</t>
  </si>
  <si>
    <t>UZ - účelová dotace</t>
  </si>
  <si>
    <t>místní poplatek ze psů</t>
  </si>
  <si>
    <t>Místní poplatek z pobytu</t>
  </si>
  <si>
    <t>Místní poplatek za za užívání  VP</t>
  </si>
  <si>
    <t>Dotace od HMP</t>
  </si>
  <si>
    <t>Dotace SR</t>
  </si>
  <si>
    <t>Třída</t>
  </si>
  <si>
    <t>Seskupení položek</t>
  </si>
  <si>
    <t>1 - Daňové příjmy</t>
  </si>
  <si>
    <t>2 - Příjmy z vlastní činnosti</t>
  </si>
  <si>
    <t>4 - Přijaté transfery</t>
  </si>
  <si>
    <t>3 - Kapitálové příjmy</t>
  </si>
  <si>
    <t>Kapitálové příjmy</t>
  </si>
  <si>
    <t>Závazné ukazatele</t>
  </si>
  <si>
    <t>Příjmy rozpočtu</t>
  </si>
  <si>
    <t>Převod HV zdaňované činnosti</t>
  </si>
  <si>
    <t>ORJ - Správce rozpočtu</t>
  </si>
  <si>
    <t>0000</t>
  </si>
  <si>
    <t>Plán výnosů a nákladů zdaňované činnosti</t>
  </si>
  <si>
    <t>Nájemné</t>
  </si>
  <si>
    <t>Ostatní nájemné</t>
  </si>
  <si>
    <t>Ostatní výnosy</t>
  </si>
  <si>
    <t xml:space="preserve">Úroky </t>
  </si>
  <si>
    <t xml:space="preserve">Běžná údržba byt. Domů </t>
  </si>
  <si>
    <t>Běžná údržba nebyt. prost.</t>
  </si>
  <si>
    <t>Mzdové prostředky</t>
  </si>
  <si>
    <t xml:space="preserve">Ostatní správní náklady </t>
  </si>
  <si>
    <t>Ostatní náklady</t>
  </si>
  <si>
    <t>Splátky Nouzov</t>
  </si>
  <si>
    <t>Byty</t>
  </si>
  <si>
    <t>nájemné</t>
  </si>
  <si>
    <t>vyúčtovatelné služby</t>
  </si>
  <si>
    <t>Nebytové prostory</t>
  </si>
  <si>
    <t>Ostatní - pozemky, prodej, věcná břemena</t>
  </si>
  <si>
    <t>Výdaje</t>
  </si>
  <si>
    <t>Byty - Opravy a vyúčtovatelné služby</t>
  </si>
  <si>
    <t>Nebytové prostory - opravy a služby</t>
  </si>
  <si>
    <t>Ostatní</t>
  </si>
  <si>
    <t>Převod do hlavní činnosti</t>
  </si>
  <si>
    <t xml:space="preserve">Nájemne z bytových domů      </t>
  </si>
  <si>
    <t xml:space="preserve">Nájem z nebytových prostor       </t>
  </si>
  <si>
    <t>Financování</t>
  </si>
  <si>
    <t xml:space="preserve">Použití zůstatku finančních prostředků  </t>
  </si>
  <si>
    <t>Přijaté půjčené prostředky</t>
  </si>
  <si>
    <t>Splátky půjčených prostředků</t>
  </si>
  <si>
    <t>8 - Financování</t>
  </si>
  <si>
    <t>Zůstatek finančních prostředků</t>
  </si>
  <si>
    <t>Půjčky</t>
  </si>
  <si>
    <t>Splátky</t>
  </si>
  <si>
    <t>8115</t>
  </si>
  <si>
    <t>8113</t>
  </si>
  <si>
    <t>8114</t>
  </si>
  <si>
    <t>Krytí Salda příjmů a výdajů rozpočtu</t>
  </si>
  <si>
    <t>Souhrn položek</t>
  </si>
  <si>
    <t>Příjmy</t>
  </si>
  <si>
    <t>Výnosy</t>
  </si>
  <si>
    <t>Náklady</t>
  </si>
  <si>
    <t>Hospodářský výsledek</t>
  </si>
  <si>
    <t xml:space="preserve"> Saldo zdaň. činnosti</t>
  </si>
  <si>
    <t>Výnosy celkem</t>
  </si>
  <si>
    <t>Náklady celkem</t>
  </si>
  <si>
    <t>Příjmy celkem</t>
  </si>
  <si>
    <t>Výdaje celkem</t>
  </si>
  <si>
    <t>Zisk/Ztráta</t>
  </si>
  <si>
    <t>celkem příjmy</t>
  </si>
  <si>
    <t>Vyúčtovatelné služby</t>
  </si>
  <si>
    <t>Věcná břemena</t>
  </si>
  <si>
    <t>Prodej nemovitostí</t>
  </si>
  <si>
    <t>Opravy</t>
  </si>
  <si>
    <t>Režijní náklady</t>
  </si>
  <si>
    <t>Investice</t>
  </si>
  <si>
    <t>Název položky</t>
  </si>
  <si>
    <t>RV 2027</t>
  </si>
  <si>
    <t>RV 2028</t>
  </si>
  <si>
    <t>v  tis. Kč (bez deset. míst)</t>
  </si>
  <si>
    <t>Skut. 2021/*</t>
  </si>
  <si>
    <t>Skut. 2022/*</t>
  </si>
  <si>
    <t>RV 2029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</si>
  <si>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</si>
  <si>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</si>
  <si>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</si>
  <si>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</si>
  <si>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</si>
  <si>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</si>
  <si>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</si>
  <si>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</si>
  <si>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</si>
  <si>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</si>
  <si>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</si>
  <si>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</si>
  <si>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</si>
  <si>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</si>
  <si>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</si>
  <si>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</si>
  <si>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</si>
  <si>
    <t>3314</t>
  </si>
  <si>
    <t>Akce</t>
  </si>
  <si>
    <t>UZ</t>
  </si>
  <si>
    <t>spoluúčasti na inv. akce - ostatní</t>
  </si>
  <si>
    <t>AKCE - Revitalizace hřbitova</t>
  </si>
  <si>
    <t>AKCE - Rekonstrukce zdravotního střediska</t>
  </si>
  <si>
    <t>Běžné výdaje</t>
  </si>
  <si>
    <t>Běžné příjmy</t>
  </si>
  <si>
    <t>AKCE  - Multifunkční knihovna</t>
  </si>
  <si>
    <t>zdravotní středisko</t>
  </si>
  <si>
    <t>Běžné výdaje ZF</t>
  </si>
  <si>
    <t>Zeleň park Aerovka</t>
  </si>
  <si>
    <t xml:space="preserve">Oprava el. rozvodů </t>
  </si>
  <si>
    <t>Oprava stoupaček</t>
  </si>
  <si>
    <t>neinvestiční dotace</t>
  </si>
  <si>
    <t>ODPA POL rozpočtové skladby</t>
  </si>
  <si>
    <t>ORJ - Příkazce operace</t>
  </si>
  <si>
    <t>Běžné výdaje příspěvek MŠ Letců</t>
  </si>
  <si>
    <t>Běžné výdaje příspěvek MŠ Albrechtická</t>
  </si>
  <si>
    <t>Běžné výdaje příspěvek ZŠ Kbely</t>
  </si>
  <si>
    <t>Běžné výdaje Příspěvek Kbelská sportovní</t>
  </si>
  <si>
    <t>Vybavení MŠ Albatros</t>
  </si>
  <si>
    <t>Vratky dotací EU</t>
  </si>
  <si>
    <t>3113</t>
  </si>
  <si>
    <t>2229</t>
  </si>
  <si>
    <t>400</t>
  </si>
  <si>
    <t>dotace ZOZ</t>
  </si>
  <si>
    <t>dotace na TV pro ZŠ</t>
  </si>
  <si>
    <t>dotace na mzdy ve školství</t>
  </si>
  <si>
    <t>dotace HMP na mzdy</t>
  </si>
  <si>
    <t>dotace HMP na TV</t>
  </si>
  <si>
    <t>dotace letců na mzdy</t>
  </si>
  <si>
    <t>dotace albrechtická na mzdy</t>
  </si>
  <si>
    <t>OSPOD</t>
  </si>
  <si>
    <t>Revitalizace nám. Fr. Strašila</t>
  </si>
  <si>
    <t>3541</t>
  </si>
  <si>
    <t>kroužky NCA</t>
  </si>
  <si>
    <t>UZ - Zkapacitnění ZŠ Kbely</t>
  </si>
  <si>
    <t>UZ - Lidový dům FVE, zateplení</t>
  </si>
  <si>
    <t>UZ - Vybavení MŠ albatros</t>
  </si>
  <si>
    <t>Volný čas dětí a mládeže granty VHP</t>
  </si>
  <si>
    <t>dotace granty VHP</t>
  </si>
  <si>
    <t>vybavení dotace</t>
  </si>
  <si>
    <t>opravy techniky dotace</t>
  </si>
  <si>
    <t>provoz dotace</t>
  </si>
  <si>
    <t>dotace provoz SDH</t>
  </si>
  <si>
    <t>dotace na knihovnu</t>
  </si>
  <si>
    <t>Pojistné plnění</t>
  </si>
  <si>
    <t>3111</t>
  </si>
  <si>
    <t>2324</t>
  </si>
  <si>
    <t>ORG kontace</t>
  </si>
  <si>
    <t>Volné</t>
  </si>
  <si>
    <t>příspěvek na provoz albrechtická+albatros</t>
  </si>
  <si>
    <t>10 - Hrubčík Martin</t>
  </si>
  <si>
    <t>Opravy kanalizace</t>
  </si>
  <si>
    <t>odpadové hospodářství likvidace skládek</t>
  </si>
  <si>
    <t>Projekty a spoluúčasti</t>
  </si>
  <si>
    <t>Hangár 19 - nízkoprahové centrum aktivit</t>
  </si>
  <si>
    <t>Software</t>
  </si>
  <si>
    <t>Kyberbezpečnost</t>
  </si>
  <si>
    <t>AKCE</t>
  </si>
  <si>
    <t>AKCE - Kyberbezpečnost</t>
  </si>
  <si>
    <t>Akce?</t>
  </si>
  <si>
    <t>4251</t>
  </si>
  <si>
    <t>2321</t>
  </si>
  <si>
    <t>dotace inflace</t>
  </si>
  <si>
    <t>dotace HZS HMP</t>
  </si>
  <si>
    <t>Saldo rozpočtu</t>
  </si>
  <si>
    <t xml:space="preserve"> Schválený rozpočet 2025</t>
  </si>
  <si>
    <t xml:space="preserve"> Upravený rozpočet 2025</t>
  </si>
  <si>
    <t xml:space="preserve"> Návrh rozpočtu 2026</t>
  </si>
  <si>
    <t>3745</t>
  </si>
  <si>
    <t>Odvod z FI ZŠ kbely</t>
  </si>
  <si>
    <t>2122</t>
  </si>
  <si>
    <t>dotace 100% DPPO</t>
  </si>
  <si>
    <t>dotace na zkvalitnění výuky TV</t>
  </si>
  <si>
    <t>dotace na tabákové odpady</t>
  </si>
  <si>
    <t>dotace ZŠ</t>
  </si>
  <si>
    <t>investiční dotace na KKC</t>
  </si>
  <si>
    <t>Schválený rozpočet 2025</t>
  </si>
  <si>
    <t>Upravený rozpočet 2025</t>
  </si>
  <si>
    <t>Návrh rozpočtu 2026</t>
  </si>
  <si>
    <t>Ponechané dotace</t>
  </si>
  <si>
    <t>Rezervní fond - rezerva</t>
  </si>
  <si>
    <t>Rezervní fond - investiční dary</t>
  </si>
  <si>
    <t>Náhrada dotace</t>
  </si>
  <si>
    <t>Cyklostezka A267 Via Sancta</t>
  </si>
  <si>
    <t>UZ - Cyklostezky</t>
  </si>
  <si>
    <t>A28 Havraňák - Ledečská- Zamašská</t>
  </si>
  <si>
    <t>A28 Havraňák - Sychrovská Albrechtická</t>
  </si>
  <si>
    <t>A44, A431 Drážní stezka</t>
  </si>
  <si>
    <t>A279 Drážní stezky - výkup pozemků</t>
  </si>
  <si>
    <t>UZ - neinv. dotace</t>
  </si>
  <si>
    <t>Vratka dotace vybavení MŠ Albatros</t>
  </si>
  <si>
    <t>UZ- Vratka dotace Vybavení MŠ Albatros</t>
  </si>
  <si>
    <t>Vybavení MŠ Albatros náhr dotace</t>
  </si>
  <si>
    <t>dotace HMP na primární prevenci</t>
  </si>
  <si>
    <t>dotace MŠMT OP JAK</t>
  </si>
  <si>
    <t>dotace HMP ohrožení inflací</t>
  </si>
  <si>
    <t>rekonstrukce rozvodů vody</t>
  </si>
  <si>
    <t>UZ - Rozvody vody ZŠ</t>
  </si>
  <si>
    <t>ODPA 3129- Střední vzdělávání</t>
  </si>
  <si>
    <t>úprava budovy na střední školu</t>
  </si>
  <si>
    <t>UZ - Budova střední školy</t>
  </si>
  <si>
    <t>multifunkční knihovna provoz</t>
  </si>
  <si>
    <t>60 - Liberda Aleš</t>
  </si>
  <si>
    <t>Urban Gardening</t>
  </si>
  <si>
    <t>AKCE Urban gardening</t>
  </si>
  <si>
    <t>Dotace na tabákové odpady</t>
  </si>
  <si>
    <t>UZ - Park Aerovka</t>
  </si>
  <si>
    <t>UZ - Nám. Fr. Strašila</t>
  </si>
  <si>
    <t>pohonné hmoty dotace BORIS</t>
  </si>
  <si>
    <t>ODPA 6114 - Volby do PS parlamentu ČR</t>
  </si>
  <si>
    <t>Stroje, přístroje zařízení</t>
  </si>
  <si>
    <t>HV 2026</t>
  </si>
  <si>
    <t>Saldo</t>
  </si>
  <si>
    <t xml:space="preserve">  Upravený rozpočet 2025</t>
  </si>
  <si>
    <t>Schválený rozpočet  2025</t>
  </si>
  <si>
    <t>Upravený rozpočet  2025</t>
  </si>
  <si>
    <t>Návrh rozpočtu na rok 2026</t>
  </si>
  <si>
    <t xml:space="preserve">Oprava střechy LD tělocvična </t>
  </si>
  <si>
    <t>Energetický audit</t>
  </si>
  <si>
    <t>příspěvek na nepedagogické pracovníky</t>
  </si>
  <si>
    <t>Albrechtická - nepedagogičtí pracovníci</t>
  </si>
  <si>
    <t>Letců - nepedagogičtí pracovníci</t>
  </si>
  <si>
    <t>Oprava rozvodů elektřiny byty</t>
  </si>
  <si>
    <t>Oprava balkonů</t>
  </si>
  <si>
    <t xml:space="preserve">1 Běžná údržba </t>
  </si>
  <si>
    <t>2 Běžná údržba SIU</t>
  </si>
  <si>
    <t>3 Investice a rozsáhlé opravy SIU</t>
  </si>
  <si>
    <t>4 Správní náklady</t>
  </si>
  <si>
    <t>5 Správní náklady SIU</t>
  </si>
  <si>
    <t>6 Ostatní náklady</t>
  </si>
  <si>
    <t>sociální  pojištění</t>
  </si>
  <si>
    <t>Vstupní dveře Poliklinika</t>
  </si>
  <si>
    <t>90 - Havelková Monika</t>
  </si>
  <si>
    <t>opravy - SIU</t>
  </si>
  <si>
    <t>správce hřbitova</t>
  </si>
  <si>
    <t>údržba stromů a keřů</t>
  </si>
  <si>
    <t>AKCE - Vstupní dveře Poliklinika</t>
  </si>
  <si>
    <t>Přístřešky zastávky</t>
  </si>
  <si>
    <t>AKCE - Havraňák</t>
  </si>
  <si>
    <t>Opravy komunikací</t>
  </si>
  <si>
    <t>UZ - Revitalizace hřbitova</t>
  </si>
  <si>
    <t>Grant na spouúčast hřiště pozemní hokej</t>
  </si>
  <si>
    <t>AKCE - hřiště na pozemní hokej</t>
  </si>
  <si>
    <t>neinvestiční dotace nepedagogové</t>
  </si>
  <si>
    <t>rezerva na nepedagogické pracovníky</t>
  </si>
  <si>
    <t>Běžné výdaje příspěvek ZŠ Kbely nep</t>
  </si>
  <si>
    <t>Běžné výdaje příspěvek MŠ Letců nep</t>
  </si>
  <si>
    <t>Běžné výdaje příspěvek MŠ Albrechtická nep</t>
  </si>
  <si>
    <t>AKCE - Lidový dům FVE, zateplení</t>
  </si>
  <si>
    <t>opravy MŠ Letců</t>
  </si>
  <si>
    <t>opravy MŠ Albrechtická</t>
  </si>
  <si>
    <t>Skut. 2023/*</t>
  </si>
  <si>
    <t>Skut. 2024/*</t>
  </si>
  <si>
    <t>Oček. skut. 2025</t>
  </si>
  <si>
    <t>Oček. skut. 2026</t>
  </si>
  <si>
    <t>RV 2030</t>
  </si>
  <si>
    <t>RV 2031</t>
  </si>
  <si>
    <t>Plán výnosů a nákladů zdaňované činnosti na rok 2026</t>
  </si>
  <si>
    <t>Střednědobý výhled rozpočtu (§2 odst. 1 a § 3 zákona č. 250/2000 Sb.) MČ Praha 19 do r. 2031</t>
  </si>
  <si>
    <t>ODPA POL ORJ UZ rozpočtové skladby</t>
  </si>
  <si>
    <t>Návrh výdajů rozpočtu městské části Praha 19 na rok 2026 -Rozpočtová skladba</t>
  </si>
  <si>
    <t>Návrh příjmů rozpočtu městské části Praha 19 na rok 2026 -Rozpočtová skladba</t>
  </si>
  <si>
    <t>Schválený rozpočet Městské části Praha 19 na rok 2025 - Investiční a neinvestiční Výdaje</t>
  </si>
  <si>
    <t>Schválený střednědobý výhled rozpočtu Městské části Praha 19 na roky 2027-2031</t>
  </si>
  <si>
    <t>Schválený rozpočet Městské části Praha 19 na rok 2026</t>
  </si>
  <si>
    <t>Schválený rozpočet městské části Praha 19 na rok 2026 - Podrobný rozpis výdajů</t>
  </si>
  <si>
    <t>Schválený rozpočet městské části Praha 19 na rok 2026 - Podrobný rozpis příjmů</t>
  </si>
  <si>
    <t>Schválený rozpočet 2026</t>
  </si>
  <si>
    <t>Upravený rozpočet 2026</t>
  </si>
  <si>
    <t>Čerpání rozpočtu 2026</t>
  </si>
  <si>
    <t>čerpání rozpočtu 2026</t>
  </si>
  <si>
    <t>Pořadové číslo</t>
  </si>
  <si>
    <t>Závazný ukazatel (paragraf) rozpočtu</t>
  </si>
  <si>
    <t>Příjem rozpočtu (Kč)</t>
  </si>
  <si>
    <t>Výdaj rozpočtu (Kč)</t>
  </si>
  <si>
    <t>Popis</t>
  </si>
  <si>
    <t>číslo usnesení</t>
  </si>
  <si>
    <t>3113 - Základní škola</t>
  </si>
  <si>
    <t>6171 - Výkon státní správy</t>
  </si>
  <si>
    <t xml:space="preserve">Ponechaná Investiční dotace na Zkapacitnění ZŠ Kbely - přestavba pavilonu z roku 2025 </t>
  </si>
  <si>
    <t>Navýšení výdajů rozpočtu na mzdy KKCK</t>
  </si>
  <si>
    <t>usn. rady m.č. 953/25/Taj. z 28.1.2026</t>
  </si>
  <si>
    <t>usn. rady m.č. 1371/26/OE z 14.1.2026</t>
  </si>
  <si>
    <t>Součet z Schválený rozpočet 2026</t>
  </si>
  <si>
    <t>Součet z Upravený rozpočet 2026</t>
  </si>
  <si>
    <t>Součet z čerpání rozpočtu 2026</t>
  </si>
  <si>
    <t xml:space="preserve"> Schválený rozpočet 2026</t>
  </si>
  <si>
    <t xml:space="preserve"> Upravený rozpočet 2026</t>
  </si>
  <si>
    <t>Upravený rozpočet Městské části Praha 19 na rok 2026</t>
  </si>
  <si>
    <t>Navýšení výdajů rozpočtu o dar 1.-3. třídy ZŠ Kbely na nákup kompenzačních pomůcek pro kbelské občany</t>
  </si>
  <si>
    <t>usn. rady m.č. 1422/26/OE z 4.3.2026</t>
  </si>
  <si>
    <t>3111- Mateřská škola</t>
  </si>
  <si>
    <t>Poskytnutí dotace na realizaci opatření pro pražské domácnosti ohrožené inflací - MŠ Letců</t>
  </si>
  <si>
    <t>Poskytnutí dotace na realizaci opatření pro pražské domácnosti ohrožené inflací - ZŠ Kbely</t>
  </si>
  <si>
    <t>usn. rady m.č. 1423/26/OE z 4.3.2026</t>
  </si>
  <si>
    <t xml:space="preserve">3314 - Místní knihovna </t>
  </si>
  <si>
    <t>Navýšení výdajů na dovybavení Kulturního a kreativního centra kbely (nedočerpané výdaje 2025)</t>
  </si>
  <si>
    <t>usn. zastupitelstva m. č. Z18-5-26 z 18.3.2026</t>
  </si>
  <si>
    <t>3419 - Podpora sportu</t>
  </si>
  <si>
    <t>3421 - Volný čas mládeže</t>
  </si>
  <si>
    <t xml:space="preserve">Navýšení výdajů rozpočtu o nevyčerpaný zůstatek dotace  </t>
  </si>
  <si>
    <t>z výtěžku VHP na sportovní, kulturní, vzdělávací nebo sociální účel z roku 2025</t>
  </si>
  <si>
    <t>usn. rady m.č. 1425/26/OE z 4.3.2026</t>
  </si>
  <si>
    <t>3314 - Knihovna</t>
  </si>
  <si>
    <t>Účelová dotace pro místní lidové knihovny</t>
  </si>
  <si>
    <t>usn. rady m.č. 1426/26/OE z 4.3.2026</t>
  </si>
  <si>
    <t xml:space="preserve">Dar na kurzy německého jazyka </t>
  </si>
  <si>
    <t>usn. rady m.č. 1427/26/OE z 4.3.2026</t>
  </si>
  <si>
    <t>Navýšení výdajů rozpočtu na pokrytí zákonného nárustu základní složky mezd o převoz ze zdaňované činnosti</t>
  </si>
  <si>
    <t>Vratky dotací inlace</t>
  </si>
  <si>
    <t>dotace Letců inflace</t>
  </si>
  <si>
    <t>kompenzační pomůcky</t>
  </si>
  <si>
    <t>AKCE - Kompenzační pomůcky</t>
  </si>
  <si>
    <t>4339 - Podpora pěstounské péče</t>
  </si>
  <si>
    <t>Účelová neinvestiční dotace na výkon pěstounské péče</t>
  </si>
  <si>
    <t>Rozpočtová opatření Městské části Praha 19 k dubnu 2026</t>
  </si>
  <si>
    <t>usn. rady m.č. 1458/26/OE z 17.4.2026</t>
  </si>
  <si>
    <t>2219 - Cyklostezky</t>
  </si>
  <si>
    <t>3111 - Mateřská škola</t>
  </si>
  <si>
    <t>3613 - Nebytové hospodářství</t>
  </si>
  <si>
    <t>Investiční dotace na optimalizaci vytápění a FVE pro LD Kbely z roku 2022</t>
  </si>
  <si>
    <t>Investiční dotace na cyklostezku A28 z roku 2022</t>
  </si>
  <si>
    <t>Investiční dotace na cyklostezku A44, A431 z roku 2022</t>
  </si>
  <si>
    <t>3632 - Hřbitov</t>
  </si>
  <si>
    <t>Investiční dotace na zkapacitnění ZŠ  z roku 2024</t>
  </si>
  <si>
    <t>3745 - Údržba a vzhled obce</t>
  </si>
  <si>
    <t>Investiční dotace na  revitalizaci nám. Fr. Strašila z roku 2024</t>
  </si>
  <si>
    <t>Neinvestiční dotace na výsadbu zeleně park Aerovka roku 2022</t>
  </si>
  <si>
    <t>usn. rady m.č. 1459/26/OE z 17.4.2026</t>
  </si>
  <si>
    <t>Investiční dotace na Přestavbu budovy na střední školu z roku  2025</t>
  </si>
  <si>
    <t>Investiční dotace na výkup pozemků - A267  Via Sankta z roku 2022</t>
  </si>
  <si>
    <t xml:space="preserve">Investiční dotace na cyklostezku A44, A431 </t>
  </si>
  <si>
    <t xml:space="preserve">Investiční dotace na  A267  Via Sankta </t>
  </si>
  <si>
    <t>6330 - převody ÚSC</t>
  </si>
  <si>
    <t>Vratka nevyčerpané dotace na výkup pozemků k cyklostezce A279</t>
  </si>
  <si>
    <t xml:space="preserve">Investiční dotace rekonstrukci a rozšíření Kbelského hřbitova </t>
  </si>
  <si>
    <t>usn. rady m.č. 1460/26/OE z 17.4.2026</t>
  </si>
  <si>
    <t xml:space="preserve">Investiční dotace na Zkapacitnění ZŠ Kbely - přestavba pavilonu  </t>
  </si>
  <si>
    <t>usn. rady m.č. 1461/26/OE z 17.4.2026</t>
  </si>
  <si>
    <t>Dotace EU OP JAK Šablony pro MŠ Letců</t>
  </si>
  <si>
    <t>usn. rady m.č. 1462/26/OE z 17.4.2026</t>
  </si>
  <si>
    <t>Přesun výdajů rozpočtu z rezervy na investiční akce</t>
  </si>
  <si>
    <t>na nákup kompaktního traktoru na ůdržbu zeleně a komunikací</t>
  </si>
  <si>
    <t>usn. rady m.č. 1469/26/OE z 29.4.2026</t>
  </si>
  <si>
    <t xml:space="preserve">dotace na A44,431 drážní stezka </t>
  </si>
  <si>
    <t>dotace na A267 Via sancta</t>
  </si>
  <si>
    <t>investiční dotace Základní škola</t>
  </si>
  <si>
    <t>investiční dotace Hřbitov</t>
  </si>
  <si>
    <t>UZ - inv. dotace</t>
  </si>
  <si>
    <t>dotace letců OP JAK</t>
  </si>
  <si>
    <t>Stroje přístroje a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</si>
</sst>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sz val="10"/>
      <color indexed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i/>
      <u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charset val="238"/>
    </font>
    <font>
      <sz val="11"/>
      <color theme="1"/>
      <name val="Arial CE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4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28" fillId="0" borderId="0"/>
  </cellStyleXfs>
  <cellXfs count="241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" fontId="4" fillId="0" borderId="0" xfId="0" applyNumberFormat="1" applyFont="1"/>
    <xf numFmtId="1" fontId="3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5" fillId="0" borderId="0" xfId="0" applyNumberFormat="1" applyFont="1"/>
    <xf numFmtId="0" fontId="1" fillId="0" borderId="0" xfId="0" applyFont="1"/>
    <xf numFmtId="3" fontId="4" fillId="0" borderId="0" xfId="0" quotePrefix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1" fillId="2" borderId="0" xfId="0" applyFont="1" applyFill="1"/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ont="1" applyFill="1" applyAlignment="1">
      <alignment wrapText="1"/>
    </xf>
    <xf numFmtId="0" fontId="7" fillId="0" borderId="0" xfId="0" applyFont="1"/>
    <xf numFmtId="2" fontId="0" fillId="0" borderId="0" xfId="0" applyNumberFormat="1" applyBorder="1"/>
    <xf numFmtId="3" fontId="0" fillId="0" borderId="0" xfId="0" applyNumberFormat="1" applyFont="1" applyAlignment="1">
      <alignment wrapText="1"/>
    </xf>
    <xf numFmtId="0" fontId="0" fillId="0" borderId="0" xfId="0" applyFill="1"/>
    <xf numFmtId="0" fontId="1" fillId="0" borderId="0" xfId="0" applyFont="1" applyFill="1"/>
    <xf numFmtId="0" fontId="4" fillId="0" borderId="0" xfId="0" applyFont="1" applyFill="1"/>
    <xf numFmtId="3" fontId="4" fillId="0" borderId="0" xfId="0" applyNumberFormat="1" applyFont="1" applyFill="1"/>
    <xf numFmtId="0" fontId="9" fillId="0" borderId="0" xfId="0" applyFont="1"/>
    <xf numFmtId="3" fontId="0" fillId="0" borderId="0" xfId="0" applyNumberFormat="1" applyAlignment="1">
      <alignment wrapText="1"/>
    </xf>
    <xf numFmtId="3" fontId="10" fillId="0" borderId="0" xfId="0" applyNumberFormat="1" applyFont="1"/>
    <xf numFmtId="49" fontId="0" fillId="0" borderId="0" xfId="0" applyNumberFormat="1"/>
    <xf numFmtId="49" fontId="8" fillId="0" borderId="0" xfId="0" applyNumberFormat="1" applyFont="1" applyBorder="1"/>
    <xf numFmtId="49" fontId="0" fillId="3" borderId="0" xfId="0" applyNumberFormat="1" applyFill="1"/>
    <xf numFmtId="49" fontId="0" fillId="4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4" fillId="0" borderId="0" xfId="0" applyNumberFormat="1" applyFont="1" applyFill="1"/>
    <xf numFmtId="3" fontId="10" fillId="6" borderId="0" xfId="0" applyNumberFormat="1" applyFont="1" applyFill="1" applyAlignment="1">
      <alignment wrapText="1"/>
    </xf>
    <xf numFmtId="0" fontId="10" fillId="0" borderId="0" xfId="0" applyFont="1"/>
    <xf numFmtId="0" fontId="0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/>
    <xf numFmtId="3" fontId="10" fillId="7" borderId="1" xfId="0" applyNumberFormat="1" applyFont="1" applyFill="1" applyBorder="1" applyAlignment="1">
      <alignment wrapText="1"/>
    </xf>
    <xf numFmtId="3" fontId="10" fillId="0" borderId="0" xfId="0" applyNumberFormat="1" applyFont="1" applyAlignment="1">
      <alignment wrapText="1"/>
    </xf>
    <xf numFmtId="0" fontId="9" fillId="0" borderId="0" xfId="0" applyFont="1" applyAlignment="1"/>
    <xf numFmtId="0" fontId="11" fillId="0" borderId="0" xfId="1"/>
    <xf numFmtId="3" fontId="11" fillId="0" borderId="5" xfId="1" applyNumberFormat="1" applyBorder="1"/>
    <xf numFmtId="3" fontId="11" fillId="0" borderId="6" xfId="1" applyNumberFormat="1" applyBorder="1"/>
    <xf numFmtId="3" fontId="11" fillId="0" borderId="7" xfId="1" applyNumberFormat="1" applyBorder="1"/>
    <xf numFmtId="0" fontId="13" fillId="0" borderId="0" xfId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left"/>
    </xf>
    <xf numFmtId="0" fontId="16" fillId="0" borderId="0" xfId="1" applyFont="1"/>
    <xf numFmtId="0" fontId="17" fillId="0" borderId="0" xfId="1" applyFont="1"/>
    <xf numFmtId="0" fontId="18" fillId="0" borderId="13" xfId="1" applyFont="1" applyBorder="1"/>
    <xf numFmtId="0" fontId="19" fillId="9" borderId="11" xfId="1" applyFont="1" applyFill="1" applyBorder="1" applyAlignment="1">
      <alignment horizontal="center" wrapText="1"/>
    </xf>
    <xf numFmtId="0" fontId="19" fillId="0" borderId="11" xfId="1" applyFont="1" applyBorder="1" applyAlignment="1">
      <alignment horizontal="center" wrapText="1"/>
    </xf>
    <xf numFmtId="0" fontId="19" fillId="0" borderId="10" xfId="1" applyFont="1" applyBorder="1" applyAlignment="1">
      <alignment horizontal="center"/>
    </xf>
    <xf numFmtId="0" fontId="19" fillId="0" borderId="11" xfId="1" applyFont="1" applyBorder="1" applyAlignment="1">
      <alignment horizontal="center"/>
    </xf>
    <xf numFmtId="0" fontId="19" fillId="0" borderId="9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8" fillId="0" borderId="15" xfId="1" applyFont="1" applyBorder="1"/>
    <xf numFmtId="0" fontId="19" fillId="9" borderId="14" xfId="1" applyFont="1" applyFill="1" applyBorder="1" applyAlignment="1">
      <alignment horizontal="center"/>
    </xf>
    <xf numFmtId="0" fontId="19" fillId="0" borderId="14" xfId="1" applyFont="1" applyBorder="1" applyAlignment="1">
      <alignment horizontal="center"/>
    </xf>
    <xf numFmtId="0" fontId="19" fillId="0" borderId="16" xfId="1" applyFont="1" applyBorder="1" applyAlignment="1">
      <alignment horizontal="center"/>
    </xf>
    <xf numFmtId="0" fontId="19" fillId="0" borderId="17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9" fillId="0" borderId="19" xfId="1" applyFont="1" applyBorder="1" applyAlignment="1">
      <alignment horizontal="center"/>
    </xf>
    <xf numFmtId="0" fontId="13" fillId="0" borderId="20" xfId="1" applyFont="1" applyBorder="1"/>
    <xf numFmtId="3" fontId="17" fillId="9" borderId="6" xfId="1" applyNumberFormat="1" applyFont="1" applyFill="1" applyBorder="1"/>
    <xf numFmtId="3" fontId="11" fillId="0" borderId="21" xfId="1" applyNumberFormat="1" applyBorder="1"/>
    <xf numFmtId="3" fontId="11" fillId="0" borderId="22" xfId="1" applyNumberFormat="1" applyBorder="1"/>
    <xf numFmtId="0" fontId="13" fillId="0" borderId="23" xfId="1" applyFont="1" applyBorder="1"/>
    <xf numFmtId="0" fontId="18" fillId="0" borderId="24" xfId="1" applyFont="1" applyBorder="1"/>
    <xf numFmtId="3" fontId="19" fillId="9" borderId="25" xfId="1" applyNumberFormat="1" applyFont="1" applyFill="1" applyBorder="1"/>
    <xf numFmtId="3" fontId="19" fillId="0" borderId="25" xfId="1" applyNumberFormat="1" applyFont="1" applyBorder="1"/>
    <xf numFmtId="3" fontId="19" fillId="0" borderId="26" xfId="1" applyNumberFormat="1" applyFont="1" applyBorder="1"/>
    <xf numFmtId="3" fontId="19" fillId="0" borderId="27" xfId="1" applyNumberFormat="1" applyFont="1" applyBorder="1"/>
    <xf numFmtId="0" fontId="18" fillId="0" borderId="28" xfId="1" applyFont="1" applyBorder="1"/>
    <xf numFmtId="3" fontId="19" fillId="9" borderId="7" xfId="1" applyNumberFormat="1" applyFont="1" applyFill="1" applyBorder="1"/>
    <xf numFmtId="3" fontId="19" fillId="0" borderId="7" xfId="1" applyNumberFormat="1" applyFont="1" applyBorder="1"/>
    <xf numFmtId="3" fontId="19" fillId="0" borderId="29" xfId="1" applyNumberFormat="1" applyFont="1" applyBorder="1"/>
    <xf numFmtId="3" fontId="19" fillId="0" borderId="5" xfId="1" applyNumberFormat="1" applyFont="1" applyBorder="1"/>
    <xf numFmtId="3" fontId="19" fillId="0" borderId="30" xfId="1" applyNumberFormat="1" applyFont="1" applyBorder="1"/>
    <xf numFmtId="3" fontId="11" fillId="0" borderId="31" xfId="1" applyNumberFormat="1" applyBorder="1"/>
    <xf numFmtId="3" fontId="11" fillId="0" borderId="32" xfId="1" applyNumberFormat="1" applyBorder="1"/>
    <xf numFmtId="0" fontId="20" fillId="0" borderId="23" xfId="1" applyFont="1" applyBorder="1"/>
    <xf numFmtId="0" fontId="20" fillId="0" borderId="28" xfId="1" applyFont="1" applyBorder="1"/>
    <xf numFmtId="3" fontId="17" fillId="9" borderId="7" xfId="1" applyNumberFormat="1" applyFont="1" applyFill="1" applyBorder="1"/>
    <xf numFmtId="3" fontId="11" fillId="0" borderId="29" xfId="1" applyNumberFormat="1" applyBorder="1"/>
    <xf numFmtId="3" fontId="11" fillId="0" borderId="30" xfId="1" applyNumberFormat="1" applyBorder="1"/>
    <xf numFmtId="3" fontId="17" fillId="9" borderId="4" xfId="1" applyNumberFormat="1" applyFont="1" applyFill="1" applyBorder="1"/>
    <xf numFmtId="3" fontId="11" fillId="0" borderId="4" xfId="1" applyNumberFormat="1" applyBorder="1"/>
    <xf numFmtId="3" fontId="11" fillId="0" borderId="3" xfId="1" applyNumberFormat="1" applyBorder="1"/>
    <xf numFmtId="3" fontId="11" fillId="0" borderId="33" xfId="1" applyNumberFormat="1" applyBorder="1"/>
    <xf numFmtId="3" fontId="11" fillId="0" borderId="34" xfId="1" applyNumberFormat="1" applyBorder="1"/>
    <xf numFmtId="3" fontId="19" fillId="9" borderId="11" xfId="1" applyNumberFormat="1" applyFont="1" applyFill="1" applyBorder="1"/>
    <xf numFmtId="3" fontId="19" fillId="0" borderId="11" xfId="1" applyNumberFormat="1" applyFont="1" applyBorder="1"/>
    <xf numFmtId="3" fontId="19" fillId="0" borderId="10" xfId="1" applyNumberFormat="1" applyFont="1" applyBorder="1"/>
    <xf numFmtId="3" fontId="19" fillId="0" borderId="12" xfId="1" applyNumberFormat="1" applyFont="1" applyBorder="1"/>
    <xf numFmtId="3" fontId="19" fillId="0" borderId="35" xfId="1" applyNumberFormat="1" applyFont="1" applyBorder="1"/>
    <xf numFmtId="3" fontId="19" fillId="0" borderId="36" xfId="1" applyNumberFormat="1" applyFont="1" applyBorder="1"/>
    <xf numFmtId="0" fontId="18" fillId="0" borderId="20" xfId="1" applyFont="1" applyBorder="1"/>
    <xf numFmtId="3" fontId="19" fillId="9" borderId="4" xfId="1" applyNumberFormat="1" applyFont="1" applyFill="1" applyBorder="1"/>
    <xf numFmtId="3" fontId="19" fillId="0" borderId="4" xfId="1" applyNumberFormat="1" applyFont="1" applyBorder="1"/>
    <xf numFmtId="3" fontId="19" fillId="0" borderId="34" xfId="1" applyNumberFormat="1" applyFont="1" applyBorder="1"/>
    <xf numFmtId="3" fontId="19" fillId="0" borderId="3" xfId="1" applyNumberFormat="1" applyFont="1" applyBorder="1"/>
    <xf numFmtId="3" fontId="19" fillId="0" borderId="37" xfId="1" applyNumberFormat="1" applyFont="1" applyBorder="1"/>
    <xf numFmtId="3" fontId="19" fillId="0" borderId="33" xfId="1" applyNumberFormat="1" applyFont="1" applyBorder="1"/>
    <xf numFmtId="0" fontId="20" fillId="0" borderId="20" xfId="1" applyFont="1" applyBorder="1"/>
    <xf numFmtId="3" fontId="4" fillId="9" borderId="4" xfId="1" applyNumberFormat="1" applyFont="1" applyFill="1" applyBorder="1"/>
    <xf numFmtId="3" fontId="4" fillId="0" borderId="4" xfId="1" applyNumberFormat="1" applyFont="1" applyBorder="1"/>
    <xf numFmtId="3" fontId="4" fillId="0" borderId="34" xfId="1" applyNumberFormat="1" applyFont="1" applyBorder="1"/>
    <xf numFmtId="3" fontId="4" fillId="0" borderId="3" xfId="1" applyNumberFormat="1" applyFont="1" applyBorder="1"/>
    <xf numFmtId="3" fontId="4" fillId="0" borderId="37" xfId="1" applyNumberFormat="1" applyFont="1" applyBorder="1"/>
    <xf numFmtId="3" fontId="4" fillId="0" borderId="33" xfId="1" applyNumberFormat="1" applyFont="1" applyBorder="1"/>
    <xf numFmtId="0" fontId="4" fillId="0" borderId="0" xfId="1" applyFont="1"/>
    <xf numFmtId="0" fontId="20" fillId="0" borderId="20" xfId="1" applyFont="1" applyBorder="1" applyAlignment="1">
      <alignment wrapText="1"/>
    </xf>
    <xf numFmtId="3" fontId="17" fillId="0" borderId="4" xfId="1" applyNumberFormat="1" applyFont="1" applyBorder="1"/>
    <xf numFmtId="3" fontId="17" fillId="0" borderId="34" xfId="1" applyNumberFormat="1" applyFont="1" applyBorder="1"/>
    <xf numFmtId="3" fontId="17" fillId="0" borderId="37" xfId="1" applyNumberFormat="1" applyFont="1" applyBorder="1"/>
    <xf numFmtId="3" fontId="17" fillId="0" borderId="33" xfId="1" applyNumberFormat="1" applyFont="1" applyBorder="1"/>
    <xf numFmtId="0" fontId="20" fillId="0" borderId="24" xfId="1" applyFont="1" applyBorder="1" applyAlignment="1">
      <alignment wrapText="1"/>
    </xf>
    <xf numFmtId="3" fontId="17" fillId="9" borderId="8" xfId="1" applyNumberFormat="1" applyFont="1" applyFill="1" applyBorder="1"/>
    <xf numFmtId="3" fontId="17" fillId="0" borderId="8" xfId="1" applyNumberFormat="1" applyFont="1" applyBorder="1"/>
    <xf numFmtId="3" fontId="17" fillId="0" borderId="38" xfId="1" applyNumberFormat="1" applyFont="1" applyBorder="1"/>
    <xf numFmtId="3" fontId="17" fillId="0" borderId="39" xfId="1" applyNumberFormat="1" applyFont="1" applyBorder="1"/>
    <xf numFmtId="3" fontId="17" fillId="0" borderId="40" xfId="1" applyNumberFormat="1" applyFont="1" applyBorder="1"/>
    <xf numFmtId="3" fontId="17" fillId="0" borderId="41" xfId="1" applyNumberFormat="1" applyFont="1" applyBorder="1"/>
    <xf numFmtId="4" fontId="11" fillId="0" borderId="0" xfId="1" applyNumberFormat="1"/>
    <xf numFmtId="0" fontId="0" fillId="0" borderId="0" xfId="0"/>
    <xf numFmtId="3" fontId="17" fillId="9" borderId="6" xfId="0" applyNumberFormat="1" applyFont="1" applyFill="1" applyBorder="1"/>
    <xf numFmtId="3" fontId="0" fillId="0" borderId="0" xfId="0" applyNumberForma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4" fillId="0" borderId="0" xfId="0" applyNumberFormat="1" applyFont="1" applyBorder="1"/>
    <xf numFmtId="3" fontId="24" fillId="0" borderId="0" xfId="0" applyNumberFormat="1" applyFont="1" applyAlignment="1">
      <alignment wrapText="1"/>
    </xf>
    <xf numFmtId="0" fontId="12" fillId="0" borderId="0" xfId="0" applyFont="1" applyBorder="1"/>
    <xf numFmtId="3" fontId="12" fillId="0" borderId="2" xfId="0" applyNumberFormat="1" applyFont="1" applyBorder="1"/>
    <xf numFmtId="3" fontId="12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26" fillId="0" borderId="2" xfId="0" applyNumberFormat="1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0" fillId="8" borderId="0" xfId="0" applyFill="1" applyAlignment="1">
      <alignment horizontal="left"/>
    </xf>
    <xf numFmtId="0" fontId="0" fillId="0" borderId="0" xfId="0" applyAlignment="1">
      <alignment horizontal="left" indent="3"/>
    </xf>
    <xf numFmtId="0" fontId="6" fillId="0" borderId="0" xfId="0" applyFont="1"/>
    <xf numFmtId="0" fontId="10" fillId="7" borderId="1" xfId="0" applyFont="1" applyFill="1" applyBorder="1" applyAlignment="1"/>
    <xf numFmtId="0" fontId="10" fillId="0" borderId="0" xfId="0" applyFont="1" applyAlignment="1"/>
    <xf numFmtId="0" fontId="10" fillId="7" borderId="0" xfId="0" applyFont="1" applyFill="1" applyAlignment="1"/>
    <xf numFmtId="0" fontId="0" fillId="0" borderId="0" xfId="0" applyAlignment="1"/>
    <xf numFmtId="0" fontId="10" fillId="10" borderId="1" xfId="0" applyFont="1" applyFill="1" applyBorder="1" applyAlignment="1"/>
    <xf numFmtId="0" fontId="10" fillId="10" borderId="0" xfId="0" applyFont="1" applyFill="1" applyAlignment="1"/>
    <xf numFmtId="0" fontId="0" fillId="10" borderId="0" xfId="0" applyFill="1" applyAlignment="1">
      <alignment horizontal="left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12"/>
    </xf>
    <xf numFmtId="0" fontId="0" fillId="0" borderId="0" xfId="0" applyAlignment="1">
      <alignment horizontal="left" wrapText="1"/>
    </xf>
    <xf numFmtId="0" fontId="0" fillId="0" borderId="0" xfId="0" applyAlignment="1">
      <alignment horizontal="left" indent="9"/>
    </xf>
    <xf numFmtId="49" fontId="0" fillId="0" borderId="0" xfId="0" applyNumberFormat="1" applyAlignment="1">
      <alignment horizontal="left" indent="3"/>
    </xf>
    <xf numFmtId="10" fontId="0" fillId="0" borderId="0" xfId="0" applyNumberFormat="1"/>
    <xf numFmtId="10" fontId="10" fillId="0" borderId="0" xfId="0" applyNumberFormat="1" applyFont="1"/>
    <xf numFmtId="3" fontId="29" fillId="0" borderId="0" xfId="0" applyNumberFormat="1" applyFont="1" applyFill="1"/>
    <xf numFmtId="3" fontId="30" fillId="0" borderId="0" xfId="0" applyNumberFormat="1" applyFont="1" applyAlignment="1">
      <alignment wrapText="1"/>
    </xf>
    <xf numFmtId="3" fontId="31" fillId="0" borderId="0" xfId="0" applyNumberFormat="1" applyFont="1" applyAlignment="1">
      <alignment wrapText="1"/>
    </xf>
    <xf numFmtId="3" fontId="0" fillId="8" borderId="0" xfId="0" applyNumberFormat="1" applyFill="1" applyAlignment="1">
      <alignment wrapText="1"/>
    </xf>
    <xf numFmtId="3" fontId="0" fillId="10" borderId="0" xfId="0" applyNumberFormat="1" applyFill="1" applyAlignment="1">
      <alignment wrapText="1"/>
    </xf>
    <xf numFmtId="0" fontId="0" fillId="8" borderId="0" xfId="0" applyFill="1" applyAlignment="1">
      <alignment wrapText="1"/>
    </xf>
    <xf numFmtId="49" fontId="0" fillId="0" borderId="0" xfId="0" applyNumberFormat="1" applyAlignment="1">
      <alignment horizontal="left" indent="4"/>
    </xf>
    <xf numFmtId="0" fontId="10" fillId="2" borderId="0" xfId="0" applyFont="1" applyFill="1"/>
    <xf numFmtId="3" fontId="10" fillId="2" borderId="0" xfId="0" applyNumberFormat="1" applyFont="1" applyFill="1"/>
    <xf numFmtId="0" fontId="10" fillId="0" borderId="0" xfId="0" applyFont="1" applyFill="1"/>
    <xf numFmtId="3" fontId="10" fillId="0" borderId="0" xfId="0" applyNumberFormat="1" applyFont="1" applyFill="1"/>
    <xf numFmtId="3" fontId="29" fillId="0" borderId="0" xfId="0" applyNumberFormat="1" applyFont="1"/>
    <xf numFmtId="49" fontId="4" fillId="0" borderId="0" xfId="0" applyNumberFormat="1" applyFont="1"/>
    <xf numFmtId="0" fontId="25" fillId="0" borderId="0" xfId="0" applyFont="1"/>
    <xf numFmtId="0" fontId="32" fillId="0" borderId="42" xfId="0" applyFont="1" applyBorder="1"/>
    <xf numFmtId="0" fontId="24" fillId="0" borderId="9" xfId="0" applyFont="1" applyBorder="1"/>
    <xf numFmtId="3" fontId="24" fillId="0" borderId="9" xfId="0" applyNumberFormat="1" applyFont="1" applyBorder="1"/>
    <xf numFmtId="3" fontId="24" fillId="0" borderId="43" xfId="0" applyNumberFormat="1" applyFont="1" applyBorder="1"/>
    <xf numFmtId="3" fontId="10" fillId="11" borderId="1" xfId="0" applyNumberFormat="1" applyFont="1" applyFill="1" applyBorder="1" applyAlignment="1">
      <alignment wrapText="1"/>
    </xf>
    <xf numFmtId="0" fontId="0" fillId="10" borderId="0" xfId="0" applyFill="1" applyAlignment="1">
      <alignment wrapText="1"/>
    </xf>
    <xf numFmtId="0" fontId="0" fillId="0" borderId="0" xfId="0" pivotButton="1" applyAlignment="1">
      <alignment wrapText="1"/>
    </xf>
    <xf numFmtId="10" fontId="0" fillId="0" borderId="0" xfId="0" applyNumberFormat="1" applyAlignment="1">
      <alignment wrapText="1"/>
    </xf>
    <xf numFmtId="0" fontId="34" fillId="0" borderId="0" xfId="2" applyFont="1"/>
    <xf numFmtId="0" fontId="28" fillId="0" borderId="0" xfId="2"/>
    <xf numFmtId="49" fontId="28" fillId="0" borderId="0" xfId="2" applyNumberFormat="1" applyAlignment="1">
      <alignment wrapText="1"/>
    </xf>
    <xf numFmtId="0" fontId="28" fillId="0" borderId="0" xfId="2" applyAlignment="1">
      <alignment vertical="center"/>
    </xf>
    <xf numFmtId="49" fontId="28" fillId="0" borderId="0" xfId="2" applyNumberFormat="1" applyAlignment="1">
      <alignment vertical="center" wrapText="1"/>
    </xf>
    <xf numFmtId="0" fontId="28" fillId="0" borderId="0" xfId="2" applyAlignment="1">
      <alignment horizontal="center" vertical="center"/>
    </xf>
    <xf numFmtId="3" fontId="28" fillId="0" borderId="0" xfId="2" applyNumberFormat="1" applyAlignment="1">
      <alignment vertical="center"/>
    </xf>
    <xf numFmtId="0" fontId="0" fillId="0" borderId="0" xfId="0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3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3" fontId="12" fillId="0" borderId="0" xfId="2" applyNumberFormat="1" applyFont="1" applyAlignment="1">
      <alignment vertical="center"/>
    </xf>
    <xf numFmtId="49" fontId="12" fillId="0" borderId="0" xfId="2" applyNumberFormat="1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 wrapText="1"/>
    </xf>
    <xf numFmtId="49" fontId="28" fillId="0" borderId="0" xfId="0" applyNumberFormat="1" applyFont="1" applyAlignment="1">
      <alignment vertical="center" wrapText="1"/>
    </xf>
    <xf numFmtId="0" fontId="34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0" fillId="0" borderId="0" xfId="0" applyAlignment="1">
      <alignment horizontal="center" vertical="center"/>
    </xf>
    <xf numFmtId="3" fontId="3" fillId="0" borderId="0" xfId="2" applyNumberFormat="1" applyFont="1" applyAlignment="1">
      <alignment vertical="center"/>
    </xf>
    <xf numFmtId="0" fontId="28" fillId="0" borderId="0" xfId="0" applyFont="1" applyAlignment="1">
      <alignment horizontal="center" vertical="center"/>
    </xf>
    <xf numFmtId="3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vertical="center"/>
    </xf>
    <xf numFmtId="49" fontId="34" fillId="0" borderId="0" xfId="2" applyNumberFormat="1" applyFont="1" applyAlignment="1">
      <alignment vertical="center" wrapText="1"/>
    </xf>
    <xf numFmtId="0" fontId="28" fillId="0" borderId="0" xfId="2" applyAlignment="1">
      <alignment horizontal="center"/>
    </xf>
    <xf numFmtId="3" fontId="28" fillId="0" borderId="0" xfId="2" applyNumberFormat="1"/>
    <xf numFmtId="0" fontId="0" fillId="0" borderId="0" xfId="0" applyAlignment="1">
      <alignment vertical="center" wrapText="1"/>
    </xf>
    <xf numFmtId="0" fontId="34" fillId="0" borderId="0" xfId="2" applyFont="1" applyAlignment="1">
      <alignment horizontal="center"/>
    </xf>
    <xf numFmtId="3" fontId="34" fillId="0" borderId="0" xfId="2" applyNumberFormat="1" applyFont="1"/>
    <xf numFmtId="49" fontId="34" fillId="0" borderId="0" xfId="2" applyNumberFormat="1" applyFont="1" applyAlignment="1">
      <alignment wrapText="1"/>
    </xf>
    <xf numFmtId="49" fontId="10" fillId="0" borderId="0" xfId="0" applyNumberFormat="1" applyFont="1" applyAlignment="1">
      <alignment vertical="center" wrapText="1"/>
    </xf>
    <xf numFmtId="49" fontId="34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3" fontId="34" fillId="0" borderId="0" xfId="0" applyNumberFormat="1" applyFont="1" applyAlignment="1">
      <alignment vertical="center"/>
    </xf>
    <xf numFmtId="0" fontId="34" fillId="0" borderId="0" xfId="0" applyFont="1" applyAlignment="1">
      <alignment vertical="center" wrapText="1"/>
    </xf>
    <xf numFmtId="0" fontId="28" fillId="0" borderId="0" xfId="2" applyFont="1" applyAlignment="1">
      <alignment horizontal="center" vertical="center"/>
    </xf>
    <xf numFmtId="3" fontId="28" fillId="0" borderId="0" xfId="2" applyNumberFormat="1" applyFont="1" applyAlignment="1">
      <alignment vertical="center"/>
    </xf>
    <xf numFmtId="49" fontId="28" fillId="0" borderId="0" xfId="2" applyNumberFormat="1" applyFont="1" applyAlignment="1">
      <alignment vertical="center" wrapText="1"/>
    </xf>
    <xf numFmtId="0" fontId="28" fillId="0" borderId="0" xfId="2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202"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>
          <fgColor indexed="64"/>
          <bgColor rgb="FF00B0F0"/>
        </patternFill>
      </fill>
      <alignment horizontal="general" vertical="bottom" textRotation="0" wrapText="1" indent="0" justifyLastLine="0" shrinkToFit="0" readingOrder="0"/>
    </dxf>
    <dxf>
      <alignment wrapText="1" readingOrder="0"/>
    </dxf>
    <dxf>
      <alignment wrapText="1" readingOrder="0"/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alignment wrapText="1"/>
    </dxf>
    <dxf>
      <alignment wrapText="1" readingOrder="0"/>
    </dxf>
    <dxf>
      <numFmt numFmtId="3" formatCode="#,##0"/>
    </dxf>
    <dxf>
      <numFmt numFmtId="3" formatCode="#,##0"/>
    </dxf>
    <dxf>
      <alignment wrapText="1"/>
    </dxf>
    <dxf>
      <alignment wrapText="1" readingOrder="0"/>
    </dxf>
    <dxf>
      <font>
        <b val="0"/>
      </font>
    </dxf>
    <dxf>
      <font>
        <b/>
      </font>
    </dxf>
    <dxf>
      <numFmt numFmtId="3" formatCode="#,##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alignment wrapText="1"/>
    </dxf>
    <dxf>
      <alignment wrapText="1" readingOrder="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UzivatelNB" refreshedDate="46148.734867245374" createdVersion="6" refreshedVersion="8" minRefreshableVersion="3" recordCount="181" xr:uid="{00000000-000A-0000-FFFF-FFFF11000000}">
  <cacheSource type="worksheet">
    <worksheetSource name="Tabulka2"/>
  </cacheSource>
  <cacheFields count="16">
    <cacheField name="Oddíl a paragraf rozpočtu" numFmtId="0">
      <sharedItems containsBlank="1" count="37">
        <s v="ODPA 2212 - Údržba komunikací"/>
        <s v="ODPA 2219 - Cyklostezky"/>
        <s v="ODPA 2321 - Kanalizace"/>
        <s v="ODPA 3111 - Mateřská škola"/>
        <s v="ODPA 3113 - Základní škola"/>
        <s v="ODPA 3129- Střední vzdělávání"/>
        <s v="ODPA 3314 - Místní knihovna"/>
        <s v="ODPA 3392 - Lidový dům"/>
        <s v="ODPA 3399 - Matrika"/>
        <s v="ODPA 3399 - Kulturní akce"/>
        <s v="ODPA 3419 - Podpora sportu"/>
        <s v="ODPA 3421 - Volný čas mládeže"/>
        <s v="ODPA 3541 - Protidrogová prevence"/>
        <s v="ODPA 3632 - Pohřebnictví"/>
        <s v="ODPA 3613 - Nebytové hospodářství"/>
        <s v="ODPA 3722 - Sběr a svoz odpadů"/>
        <s v="ODPA 3745 - Péče o vzhled obce"/>
        <s v="ODPA 4351 - Pečovatelská služba"/>
        <s v="ODPA 4379 - Ostatní sociální služby"/>
        <s v="ODPA 4311 - Sociální poradenství"/>
        <s v="ODPA 4339 - Podpora pěstounské péče"/>
        <s v="ODPA 5212 - Příprava na krizové řízení "/>
        <s v="ODPA 5311 - Prevence kriminality"/>
        <s v="ODPA 5512 - SDH Kbely"/>
        <s v="ODPA 6112 - Volené orgány MČ"/>
        <s v="ODPA 6114 - Volby do PS parlamentu ČR"/>
        <s v="ODPA 6171 - Činnost úřadu MČ"/>
        <s v="ODPA 6310 - Bankovní poplatky"/>
        <s v="ODPA 6320 - Pojištění"/>
        <s v="ODPA 6330 - Finanční vypořádání dotací"/>
        <s v="ODPA 3612 - Bytové hospodářství" u="1"/>
        <s v="ODPA 5213 - Krizová opatření " u="1"/>
        <s v="ODPA 6118 - Volby prezidenta ČR" u="1"/>
        <s v="ODPA 6117 - Volby do EP" u="1"/>
        <s v="ODPA 6221 - Humanitární zahraniční pomoc" u="1"/>
        <m u="1"/>
        <s v="ODPA 6115 - Volby do zastupitelstev obcí" u="1"/>
      </sharedItems>
    </cacheField>
    <cacheField name="ODPA" numFmtId="0">
      <sharedItems containsSemiMixedTypes="0" containsString="0" containsNumber="1" containsInteger="1" minValue="2212" maxValue="6330"/>
    </cacheField>
    <cacheField name="POL" numFmtId="1">
      <sharedItems containsSemiMixedTypes="0" containsString="0" containsNumber="1" containsInteger="1" minValue="5011" maxValue="6363" count="44">
        <n v="5171"/>
        <n v="5169"/>
        <n v="6121"/>
        <n v="5331"/>
        <n v="5336"/>
        <n v="6129"/>
        <n v="6363"/>
        <n v="5136"/>
        <n v="5137"/>
        <n v="5139"/>
        <n v="5152"/>
        <n v="5154"/>
        <n v="5151"/>
        <n v="5222"/>
        <n v="5179"/>
        <n v="5194"/>
        <n v="6322"/>
        <n v="6351"/>
        <n v="5021"/>
        <n v="6122"/>
        <n v="5229"/>
        <n v="5011"/>
        <n v="5156"/>
        <n v="5023"/>
        <n v="5031"/>
        <n v="5032"/>
        <n v="5038"/>
        <n v="5161"/>
        <n v="5162"/>
        <n v="5166"/>
        <n v="5167"/>
        <n v="5168"/>
        <n v="5173"/>
        <n v="5499"/>
        <n v="5199"/>
        <n v="6111"/>
        <n v="6125"/>
        <n v="5175"/>
        <n v="5163"/>
        <n v="5347"/>
        <n v="5424" u="1"/>
        <n v="5164" u="1"/>
        <n v="5172" u="1"/>
        <n v="6171" u="1"/>
      </sharedItems>
    </cacheField>
    <cacheField name="Popis položky" numFmtId="0">
      <sharedItems count="183">
        <s v="Opravy a udržování komunikací"/>
        <s v="Opravy techniky a doprav značení"/>
        <s v="Vánoční osvětlení"/>
        <s v="Opravy komunikací"/>
        <s v="Přístřešky zastávky"/>
        <s v="Značení - cyklostezka"/>
        <s v="Náhrada dotace"/>
        <s v="Cyklostezka A267 Via Sancta"/>
        <s v="A28 Havraňák - Ledečská- Zamašská"/>
        <s v="A28 Havraňák - Sychrovská Albrechtická"/>
        <s v="A44, A431 Drážní stezka"/>
        <s v="A279 Drážní stezky - výkup pozemků"/>
        <s v="Deratizace "/>
        <s v="Opravy kanalizace"/>
        <s v="příspěvek na provoz letců"/>
        <s v="Letců - nepedagogičtí pracovníci"/>
        <s v="příspěvek na provoz albrechtická+albatros"/>
        <s v="Albrechtická - nepedagogičtí pracovníci"/>
        <s v="dotace letců na mzdy"/>
        <s v="dotace albrechtická na mzdy"/>
        <s v="dotace letců OP JAK"/>
        <s v="dotace Letců inflace"/>
        <s v="Vybavení MŠ Albatros"/>
        <s v="Vratka dotace vybavení MŠ Albatros"/>
        <s v="Vybavení MŠ Albatros náhr dotace"/>
        <s v="MŠ Albatros"/>
        <s v="předfinancování dotací"/>
        <s v="údržba a provoz budov"/>
        <s v="opravy MŠ Letců"/>
        <s v="opravy MŠ Albrechtická"/>
        <s v="příspěvek na provoz"/>
        <s v="příspěvek na nepedagogické pracovníky"/>
        <s v="rezerva na nepedagogické pracovníky"/>
        <s v="dotace HMP na TV"/>
        <s v="dotace HMP na primární prevenci"/>
        <s v="dotace MŠMT OP JAK"/>
        <s v="dotace HMP na mzdy"/>
        <s v="dotace HMP ohrožení inflací"/>
        <s v="údržba budov"/>
        <s v="rekonstrukce rozvodů vody"/>
        <s v="zkapacitnění ZŠ"/>
        <s v="úprava budovy na střední školu"/>
        <s v="nákup knih"/>
        <s v="vybavení knihovny"/>
        <s v="služby"/>
        <s v="materiál"/>
        <s v="teplo"/>
        <s v="elektrická energie"/>
        <s v="voda"/>
        <s v="multifunkční knihovna provoz"/>
        <s v="multifunkční knihovna"/>
        <s v="energie"/>
        <s v="společenské akce"/>
        <s v="granty"/>
        <s v="granty VHP"/>
        <s v="vítání občánků, svatby -režie"/>
        <s v="dárky"/>
        <s v="Pořádání kulturních akcí"/>
        <s v="Klub sebeobrany"/>
        <s v="Granty sportovním oddílům"/>
        <s v="Grant na spouúčast hřiště pozemní hokej"/>
        <s v="Kbelská sportovní"/>
        <s v="Volný čas dětí a mládeže"/>
        <s v="Volný čas dětí a mládeže granty VHP"/>
        <s v="preventivní akce"/>
        <s v="Hangár 19 - nízkoprahové centrum aktivit"/>
        <s v="opravy, údržba, správa"/>
        <s v="správce hřbitova"/>
        <s v="rekonstrukce hřbitova"/>
        <s v="zdravotní středisko"/>
        <s v="Lidový dům- zateplení, FVE"/>
        <s v="Vstupní dveře Poliklinika"/>
        <s v="odpadové hospodářství likvidace skládek"/>
        <s v="dohody"/>
        <s v="materiál "/>
        <s v="Urban Gardening"/>
        <s v="drobný dlouhodobý majetek"/>
        <s v="zel. plochy,úklid chodníků, sněhu"/>
        <s v="Dotace na tabákové odpady"/>
        <s v="Zeleň park Aerovka"/>
        <s v="opravy"/>
        <s v="údržba stromů a keřů"/>
        <s v="hřiště"/>
        <s v="Projekty a spoluúčasti"/>
        <s v="Revitalizace nám. Fr. Strašila"/>
        <s v="Stroje přístroje a zařízení"/>
        <s v="aktivizace seniorů"/>
        <s v="granty "/>
        <s v="materiál DPS"/>
        <s v="vytápění společných prostor DPS"/>
        <s v="el. energie společných prostor DPS "/>
        <s v="Klub seniorů"/>
        <s v="svaz tělesně postižených"/>
        <s v="Sociální poradenství"/>
        <s v="Podpora pěstounské péče"/>
        <s v="Příprava na krizové řízení"/>
        <s v="Prevence kriminality"/>
        <s v="vybavení"/>
        <s v="vybavení dotace"/>
        <s v="provoz dotace"/>
        <s v="energie "/>
        <s v="pohonné hmoty"/>
        <s v="pohonné hmoty dotace BORIS"/>
        <s v="údržba"/>
        <s v="opravy techniky dotace"/>
        <s v="investice"/>
        <s v="dotace HZS HMP"/>
        <s v="odměny zastupitelů"/>
        <s v="sociální pojištění"/>
        <s v="sociální  pojištění"/>
        <s v="dohody o prac. činnosti"/>
        <s v="mzdy zaměstnanců"/>
        <s v="OSPOD"/>
        <s v="zdravotní pojištění"/>
        <s v="nemocenská plac. zaměstnavatelem."/>
        <s v="ostatní zákonné pojistné"/>
        <s v="odborné knihy a časopisy, tisk"/>
        <s v="drobný majetek"/>
        <s v="kancelářské potřeby"/>
        <s v="poštovné"/>
        <s v="telefony"/>
        <s v="nájem výdejníků a koberců"/>
        <s v="právní služby"/>
        <s v="školení a vzdělávání"/>
        <s v="dotace ZOZ"/>
        <s v="ostatní služby"/>
        <s v="opravy a údržba"/>
        <s v="programové vybavení"/>
        <s v="cestovné"/>
        <s v="výdaje ze sociálního fondu"/>
        <s v="ostatní"/>
        <s v="Software"/>
        <s v="Stroje, přístroje zařízení"/>
        <s v="Kyberbezpečnost"/>
        <s v="tech. zhodn. budov"/>
        <s v="výpočetní technika"/>
        <s v="materiál - technická správa"/>
        <s v="opravy - SIU"/>
        <s v="Energetický audit"/>
        <s v="občerstvení"/>
        <s v="propagace, reklamní předměty"/>
        <s v="kompenzační pomůcky"/>
        <s v="spoluúčasti na inv. akce - ostatní"/>
        <s v="Bankovní poplatky"/>
        <s v="Pojištění "/>
        <s v="Fin. vyp. dotací"/>
        <s v="dotace albrechtická OP JAK" u="1"/>
        <s v="opravy - technická správa" u="1"/>
        <s v="plot zahrádky" u="1"/>
        <s v="sociální a zdravotní pojištění" u="1"/>
        <s v="příspěk provoz prales (albrecht)" u="1"/>
        <s v="Úprava parkování vsakovací plochy " u="1"/>
        <s v="komunikace Žacléřská" u="1"/>
        <s v="Dotace pomoc inflace" u="1"/>
        <s v="provoz haly" u="1"/>
        <s v="úprava učeben" u="1"/>
        <s v="školní hřiště" u="1"/>
        <s v="plotzahrádky" u="1"/>
        <s v="bytové hospodářství" u="1"/>
        <s v="odvoz bioodpadu" u="1"/>
        <s v="Ostatní údžba zeleně prořezy" u="1"/>
        <s v="stroje a zařízení" u="1"/>
        <s v="Krizová opatření (COVID)" u="1"/>
        <s v="Volby prezidenta ČR" u="1"/>
        <s v="Volby do EP" u="1"/>
        <s v="dotace IT pro OV" u="1"/>
        <s v="spoluúčasti na inv. akce - úřad " u="1"/>
        <s v="spoluúčasti na inv. akce -knihovna" u="1"/>
        <s v="Humanitární zahraniční pomoc" u="1"/>
        <s v="Projekty, spoluúčasti " u="1"/>
        <s v="kontejnerová stání" u="1"/>
        <s v="dotace albrechtická" u="1"/>
        <s v="dotace HMP" u="1"/>
        <s v="odpadové hospodářství" u="1"/>
        <s v="Volby do zastupitelstev obcí" u="1"/>
        <s v="příspěvek na provoz albrechtická" u="1"/>
        <s v="ostatní údržba zeleně - prořezy" u="1"/>
        <s v="nízkoprahové centrum" u="1"/>
        <s v="(zdravotní středisko)" u="1"/>
        <s v="oprava komunikací" u="1"/>
        <s v="spoluúčasti na inv. akce" u="1"/>
        <s v="dotace letců" u="1"/>
        <s v="nové kolumbárium" u="1"/>
      </sharedItems>
    </cacheField>
    <cacheField name="UZ" numFmtId="0">
      <sharedItems containsSemiMixedTypes="0" containsString="0" containsNumber="1" containsInteger="1" minValue="0" maxValue="34053" count="17">
        <n v="0"/>
        <n v="90"/>
        <n v="84"/>
        <n v="96"/>
        <n v="33092"/>
        <n v="138"/>
        <n v="81"/>
        <n v="115"/>
        <n v="148"/>
        <n v="34053"/>
        <n v="98"/>
        <n v="93"/>
        <n v="118"/>
        <n v="13010"/>
        <n v="14022"/>
        <n v="14004"/>
        <n v="13024"/>
      </sharedItems>
    </cacheField>
    <cacheField name="ORJ" numFmtId="0">
      <sharedItems containsSemiMixedTypes="0" containsString="0" containsNumber="1" containsInteger="1" minValue="220" maxValue="1010" count="24">
        <n v="330"/>
        <n v="420"/>
        <n v="440"/>
        <n v="610"/>
        <n v="620"/>
        <n v="660"/>
        <n v="570"/>
        <n v="830"/>
        <n v="840"/>
        <n v="890"/>
        <n v="230"/>
        <n v="220"/>
        <n v="510"/>
        <n v="520"/>
        <n v="540"/>
        <n v="551"/>
        <n v="550"/>
        <n v="770"/>
        <n v="720"/>
        <n v="910"/>
        <n v="940"/>
        <n v="990"/>
        <n v="920"/>
        <n v="1010"/>
      </sharedItems>
    </cacheField>
    <cacheField name="ORG" numFmtId="0">
      <sharedItems containsSemiMixedTypes="0" containsString="0" containsNumber="1" containsInteger="1" minValue="0" maxValue="82248000000" count="17">
        <n v="0"/>
        <n v="81722000000"/>
        <n v="81831000000"/>
        <n v="81832000000"/>
        <n v="81834000000"/>
        <n v="81687000000"/>
        <n v="82248000000"/>
        <n v="81530000000"/>
        <n v="82240000000"/>
        <n v="202403"/>
        <n v="16473000000"/>
        <n v="81956000000"/>
        <n v="80500000000"/>
        <n v="81802000000"/>
        <n v="230"/>
        <n v="82072000000"/>
        <n v="80186000000" u="1"/>
      </sharedItems>
    </cacheField>
    <cacheField name="Kapitola" numFmtId="0">
      <sharedItems containsSemiMixedTypes="0" containsString="0" containsNumber="1" containsInteger="1" minValue="2" maxValue="10"/>
    </cacheField>
    <cacheField name="ORJ - Správce rozpočtu" numFmtId="0">
      <sharedItems count="10">
        <s v="30 - Pokorná Blanka"/>
        <s v="20 - Šestáková Ivana"/>
        <s v="40 - Havelková Monika"/>
        <s v="60 - Liberda Aleš"/>
        <s v="10 - Hrubčík Martin"/>
        <s v="70 - Hrubčík Martin"/>
        <s v="90 - Havelková Monika"/>
        <s v="50 - Brázdilová Michaela"/>
        <s v="60 - Sobotka Bohumil" u="1"/>
        <s v="10 - Nykles Josef" u="1"/>
      </sharedItems>
    </cacheField>
    <cacheField name="ORJ - Správce" numFmtId="0">
      <sharedItems count="10">
        <s v="30 - Pokorná Blanka"/>
        <s v="20 - Šestáková Ivana"/>
        <s v="40 - Havelková Monika"/>
        <s v="60 - Liberda Aleš"/>
        <s v="10 - Hrubčík Martin"/>
        <s v="70 - Hrubčík Martin"/>
        <s v="90 - Havelková Monika"/>
        <s v="50 - Brázdilová Michaela"/>
        <s v="60 - Sobotka Bohumil" u="1"/>
        <s v="10 - Nykles Josef" u="1"/>
      </sharedItems>
    </cacheField>
    <cacheField name="Akce" numFmtId="0">
      <sharedItems count="51">
        <s v="Běžné výdaje"/>
        <s v="UZ - Cyklostezky"/>
        <s v="AKCE - Havraňák"/>
        <s v="Běžné výdaje příspěvek MŠ Letců"/>
        <s v="Běžné výdaje příspěvek MŠ Letců nep"/>
        <s v="Běžné výdaje příspěvek MŠ Albrechtická"/>
        <s v="Běžné výdaje příspěvek MŠ Albrechtická nep"/>
        <s v="UZ - neinv. dotace"/>
        <s v="UZ - Vybavení MŠ albatros"/>
        <s v="UZ- Vratka dotace Vybavení MŠ Albatros"/>
        <s v="Běžné výdaje příspěvek ZŠ Kbely"/>
        <s v="Běžné výdaje příspěvek ZŠ Kbely nep"/>
        <s v="UZ - Rozvody vody ZŠ"/>
        <s v="UZ - Zkapacitnění ZŠ Kbely"/>
        <s v="UZ - Budova střední školy"/>
        <s v="AKCE  - Multifunkční knihovna"/>
        <s v="AKCE - hřiště na pozemní hokej"/>
        <s v="Běžné výdaje Příspěvek Kbelská sportovní"/>
        <s v="UZ - Revitalizace hřbitova"/>
        <s v="AKCE - Revitalizace hřbitova"/>
        <s v="AKCE - Rekonstrukce zdravotního střediska"/>
        <s v="UZ - Lidový dům FVE, zateplení"/>
        <s v="AKCE - Lidový dům FVE, zateplení"/>
        <s v="AKCE - Vstupní dveře Poliklinika"/>
        <s v="AKCE Urban gardening"/>
        <s v="UZ - Park Aerovka"/>
        <s v="UZ - Nám. Fr. Strašila"/>
        <s v="Běžné výdaje ZF"/>
        <s v="AKCE - Kyberbezpečnost"/>
        <s v="AKCE - Kompenzační pomůcky"/>
        <s v="UZ - inv. dotace"/>
        <s v="UZ - Rekonstrukce zdravotního střediska" u="1"/>
        <s v="Spoluúčasti" u="1"/>
        <s v="UZ - dotace" u="1"/>
        <s v="AKCE - komunikace Žacléřská" u="1"/>
        <s v="UZ - Pomoc inflace" u="1"/>
        <s v="Běžné výdaje příspěvek tělocvična" u="1"/>
        <s v="AKCE  - Školní hřiště" u="1"/>
        <s v="AKCE - Úprava dveří pro vozíčkáře " u="1"/>
        <s v="AKCE - Park Aerovka" u="1"/>
        <s v="AKCE - spoluúčasti" u="1"/>
        <s v="příspěvek na provoz MŠ Albrechtická" u="1"/>
        <s v="AKCE  - Lidový dům FVE, zateplení" u="1"/>
        <s v="AKCE - spoluúčast" u="1"/>
        <s v="Klub Seniorů" u="1"/>
        <s v="příspěvek na provoz tělocvična" u="1"/>
        <s v="Svaz tělesně postižených" u="1"/>
        <s v="Příspěvek na provoz Kbelská sportovní" u="1"/>
        <s v="AKCE - Zkapacitnění ZŠ Kbely" u="1"/>
        <s v="příspěvek na provoz MŠ Letců" u="1"/>
        <s v="příspěvek na provoz ZŠ Kbely" u="1"/>
      </sharedItems>
    </cacheField>
    <cacheField name="Akce?" numFmtId="0">
      <sharedItems/>
    </cacheField>
    <cacheField name="Druh výdaje" numFmtId="0">
      <sharedItems containsBlank="1" count="3">
        <s v="5 - Neinvestiční výdaje"/>
        <s v="6 - Investiční výdaje"/>
        <m u="1"/>
      </sharedItems>
    </cacheField>
    <cacheField name="Schválený rozpočet 2026" numFmtId="3">
      <sharedItems containsSemiMixedTypes="0" containsString="0" containsNumber="1" containsInteger="1" minValue="0" maxValue="36500000"/>
    </cacheField>
    <cacheField name="Upravený rozpočet 2026" numFmtId="3">
      <sharedItems containsSemiMixedTypes="0" containsString="0" containsNumber="1" containsInteger="1" minValue="0" maxValue="60000000"/>
    </cacheField>
    <cacheField name="Čerpání rozpočtu 2026" numFmtId="3">
      <sharedItems containsSemiMixedTypes="0" containsString="0" containsNumber="1" containsInteger="1" minValue="0" maxValue="36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UzivatelNB" refreshedDate="46148.73486759259" createdVersion="6" refreshedVersion="8" minRefreshableVersion="3" recordCount="53" xr:uid="{00000000-000A-0000-FFFF-FFFF1A000000}">
  <cacheSource type="worksheet">
    <worksheetSource name="Tabulka3"/>
  </cacheSource>
  <cacheFields count="13">
    <cacheField name="Položka" numFmtId="0">
      <sharedItems count="50">
        <s v="Daň z nemovitostí"/>
        <s v="Správní poplatky"/>
        <s v="místní poplatek ze psů"/>
        <s v="Místní poplatek z pobytu"/>
        <s v="Místní poplatek za za užívání  VP"/>
        <s v="Pokuty"/>
        <s v="knihovna"/>
        <s v="hřbitov"/>
        <s v="kultura"/>
        <s v="kroužky NCA"/>
        <s v="úřad"/>
        <s v="Pojistné plnění"/>
        <s v="Vratky dotací EU"/>
        <s v="Vratky dotací inlace"/>
        <s v="Dary"/>
        <s v="úroky"/>
        <s v="Odvod z FI ZŠ kbely"/>
        <s v="Kapitálové příjmy"/>
        <s v="neinvestiční dotace"/>
        <s v="neinvestiční dotace nepedagogové"/>
        <s v="podíl na dani"/>
        <s v="dotace na TV pro ZŠ"/>
        <s v="dotace ZOZ"/>
        <s v="dotace 100% DPPO"/>
        <s v="dotace na mzdy ve školství"/>
        <s v="dotace provoz SDH"/>
        <s v="dotace na zkvalitnění výuky TV"/>
        <s v="dotace na knihovnu"/>
        <s v="dotace na tabákové odpady"/>
        <s v="dotace granty VHP"/>
        <s v="dotace ZŠ"/>
        <s v="dotace inflace"/>
        <s v="investiční dotace Základní škola"/>
        <s v="investiční dotace Hřbitov"/>
        <s v="investiční dotace na KKC"/>
        <s v="dotace na A267 Via sancta"/>
        <s v="dotace na A44,431 drážní stezka "/>
        <s v="Finanční vypořádání"/>
        <s v="investiční dotace"/>
        <s v="Převod HV zdaňované činnosti"/>
        <s v="investiční dotace rozvody ZŠ" u="1"/>
        <s v="dotace na střední školu" u="1"/>
        <s v="ostatní" u="1"/>
        <s v="volby do EP" u="1"/>
        <s v="dotace na zkapacitnění ZŠ" u="1"/>
        <s v="Převod hospodářského výsledku" u="1"/>
        <s v="neinvestiční" u="1"/>
        <s v="účelová" u="1"/>
        <s v="svaz tělesně postižených" u="1"/>
        <s v="neúčelová" u="1"/>
      </sharedItems>
    </cacheField>
    <cacheField name="Seskupení položek" numFmtId="0">
      <sharedItems count="11">
        <s v="Daň z nemovitostí"/>
        <s v="Správní poplatky"/>
        <s v="Místní poplatky"/>
        <s v="Pokuty"/>
        <s v="Příjmy z poskytovaných služeb"/>
        <s v="Ostatní příjmy"/>
        <s v="Kapitálové příjmy"/>
        <s v="Dotace od HMP"/>
        <s v="Dotace SR"/>
        <s v="Převod HV zdaňované činnosti"/>
        <s v="Převod hospodářského výsledku" u="1"/>
      </sharedItems>
    </cacheField>
    <cacheField name="Třída" numFmtId="0">
      <sharedItems count="7">
        <s v="1 - Daňové příjmy"/>
        <s v="2 - Příjmy z vlastní činnosti"/>
        <s v="3 - Kapitálové příjmy"/>
        <s v="4 - Přijaté transfery"/>
        <s v="Daňové příjmy" u="1"/>
        <s v="Příjmy z vlastní činnosti" u="1"/>
        <s v="Přijaté transfery" u="1"/>
      </sharedItems>
    </cacheField>
    <cacheField name="ORG" numFmtId="0">
      <sharedItems count="3">
        <s v="Běžné příjmy"/>
        <s v="UZ - účelová dotace"/>
        <s v="000000 - běžné příjmy" u="1"/>
      </sharedItems>
    </cacheField>
    <cacheField name="ODPA" numFmtId="49">
      <sharedItems containsMixedTypes="1" containsNumber="1" containsInteger="1" minValue="3314" maxValue="6330" count="12">
        <s v="0000"/>
        <n v="6171"/>
        <n v="3314"/>
        <n v="3632"/>
        <n v="3399"/>
        <s v="3541"/>
        <s v="3111"/>
        <s v="3113"/>
        <s v="3314"/>
        <s v="3745"/>
        <n v="6310"/>
        <n v="6330"/>
      </sharedItems>
    </cacheField>
    <cacheField name="POL" numFmtId="49">
      <sharedItems containsMixedTypes="1" containsNumber="1" containsInteger="1" minValue="1341" maxValue="4216" count="19">
        <n v="1511"/>
        <n v="1361"/>
        <n v="1341"/>
        <n v="1342"/>
        <n v="1343"/>
        <n v="2212"/>
        <n v="2111"/>
        <s v="2324"/>
        <s v="2229"/>
        <n v="2321"/>
        <s v="2321"/>
        <n v="2141"/>
        <s v="2122"/>
        <n v="3110"/>
        <n v="4137"/>
        <s v="4251"/>
        <n v="4131"/>
        <n v="2324" u="1"/>
        <n v="4216" u="1"/>
      </sharedItems>
    </cacheField>
    <cacheField name="ORJ" numFmtId="49">
      <sharedItems containsMixedTypes="1" containsNumber="1" containsInteger="1" minValue="400" maxValue="1000" count="6">
        <n v="900"/>
        <n v="600"/>
        <n v="800"/>
        <s v="400"/>
        <n v="400"/>
        <n v="1000"/>
      </sharedItems>
    </cacheField>
    <cacheField name="Schválený rozpočet 2026" numFmtId="3">
      <sharedItems containsSemiMixedTypes="0" containsString="0" containsNumber="1" containsInteger="1" minValue="0" maxValue="56436300"/>
    </cacheField>
    <cacheField name="Upravený rozpočet 2026" numFmtId="3">
      <sharedItems containsSemiMixedTypes="0" containsString="0" containsNumber="1" containsInteger="1" minValue="0" maxValue="60000000"/>
    </cacheField>
    <cacheField name="čerpání rozpočtu 2026" numFmtId="3">
      <sharedItems containsSemiMixedTypes="0" containsString="0" containsNumber="1" containsInteger="1" minValue="0" maxValue="56436300"/>
    </cacheField>
    <cacheField name="UZ" numFmtId="3">
      <sharedItems containsString="0" containsBlank="1" containsNumber="1" containsInteger="1" minValue="81" maxValue="98071"/>
    </cacheField>
    <cacheField name="ORG kontace" numFmtId="3">
      <sharedItems containsNonDate="0" containsString="0" containsBlank="1"/>
    </cacheField>
    <cacheField name="Volné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UzivatelNB" refreshedDate="46148.734867824074" createdVersion="6" refreshedVersion="8" minRefreshableVersion="3" recordCount="9" xr:uid="{00000000-000A-0000-FFFF-FFFF22000000}">
  <cacheSource type="worksheet">
    <worksheetSource ref="A35:F44" sheet="Zdaňovaná činnost data"/>
  </cacheSource>
  <cacheFields count="6">
    <cacheField name="Položka" numFmtId="0">
      <sharedItems containsBlank="1" count="11">
        <s v="Nájemné"/>
        <s v="Vyúčtovatelné služby"/>
        <s v="Splátky Nouzov"/>
        <s v="Věcná břemena"/>
        <s v="Ostatní výnosy"/>
        <s v="Prodej nemovitostí"/>
        <s v="Úroky "/>
        <s v="Tepelné hospodářství" u="1"/>
        <m u="1"/>
        <s v=" prodej nemovitostí" u="1"/>
        <s v="Ostatní - pozemky, prodej, věcná břemena" u="1"/>
      </sharedItems>
    </cacheField>
    <cacheField name="Souhrn položek" numFmtId="0">
      <sharedItems containsBlank="1" count="5">
        <s v="Byty"/>
        <s v="Nebytové prostory"/>
        <s v="Ostatní - pozemky, prodej, věcná břemena"/>
        <s v="Tepelné hospodářství" u="1"/>
        <m u="1"/>
      </sharedItems>
    </cacheField>
    <cacheField name="Příjmy" numFmtId="0">
      <sharedItems/>
    </cacheField>
    <cacheField name="Schválený rozpočet 2025" numFmtId="3">
      <sharedItems containsSemiMixedTypes="0" containsString="0" containsNumber="1" containsInteger="1" minValue="0" maxValue="42100000"/>
    </cacheField>
    <cacheField name="Upravený rozpočet 2025" numFmtId="3">
      <sharedItems containsSemiMixedTypes="0" containsString="0" containsNumber="1" containsInteger="1" minValue="0" maxValue="42100000"/>
    </cacheField>
    <cacheField name="Návrh rozpočtu 2026" numFmtId="3">
      <sharedItems containsSemiMixedTypes="0" containsString="0" containsNumber="1" containsInteger="1" minValue="0" maxValue="339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UzivatelNB" refreshedDate="46148.734868055559" createdVersion="6" refreshedVersion="8" minRefreshableVersion="3" recordCount="7" xr:uid="{00000000-000A-0000-FFFF-FFFF26000000}">
  <cacheSource type="worksheet">
    <worksheetSource ref="A51:F58" sheet="Zdaňovaná činnost data"/>
  </cacheSource>
  <cacheFields count="6">
    <cacheField name="Položka" numFmtId="0">
      <sharedItems count="7">
        <s v="Opravy"/>
        <s v="Režijní náklady"/>
        <s v="Vyúčtovatelné služby"/>
        <s v="Investice"/>
        <s v="Ostatní"/>
        <s v="Převod do hlavní činnosti"/>
        <s v="Tepelné hospodářství" u="1"/>
      </sharedItems>
    </cacheField>
    <cacheField name="Souhrn položek" numFmtId="0">
      <sharedItems count="6">
        <s v="Byty - Opravy a vyúčtovatelné služby"/>
        <s v="Nebytové prostory - opravy a služby"/>
        <s v="Investice"/>
        <s v="Ostatní"/>
        <s v="Převod do hlavní činnosti"/>
        <s v="Tepelné hospodářství" u="1"/>
      </sharedItems>
    </cacheField>
    <cacheField name="Výdaje" numFmtId="0">
      <sharedItems/>
    </cacheField>
    <cacheField name="Schválený rozpočet 2025" numFmtId="3">
      <sharedItems containsSemiMixedTypes="0" containsString="0" containsNumber="1" containsInteger="1" minValue="0" maxValue="28000000"/>
    </cacheField>
    <cacheField name="Upravený rozpočet 2025" numFmtId="3">
      <sharedItems containsSemiMixedTypes="0" containsString="0" containsNumber="1" containsInteger="1" minValue="0" maxValue="30505500"/>
    </cacheField>
    <cacheField name="Návrh rozpočtu 2026" numFmtId="3">
      <sharedItems containsSemiMixedTypes="0" containsString="0" containsNumber="1" containsInteger="1" minValue="0" maxValue="28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UzivatelNB" refreshedDate="46148.734868055559" createdVersion="6" refreshedVersion="8" minRefreshableVersion="3" recordCount="7" xr:uid="{00000000-000A-0000-FFFF-FFFF2A000000}">
  <cacheSource type="worksheet">
    <worksheetSource ref="A5:F12" sheet="Zdaňovaná činnost data"/>
  </cacheSource>
  <cacheFields count="6">
    <cacheField name="Položka" numFmtId="0">
      <sharedItems count="9">
        <s v="Nájemne z bytových domů      "/>
        <s v="Nájem z nebytových prostor       "/>
        <s v="Ostatní nájemné"/>
        <s v="Věcná břemena"/>
        <s v="Ostatní výnosy"/>
        <s v="Prodej nemovitostí"/>
        <s v="Úroky "/>
        <s v="Výnosy TH" u="1"/>
        <s v=" prodej nemovitostí" u="1"/>
      </sharedItems>
    </cacheField>
    <cacheField name="Souhrn položek" numFmtId="0">
      <sharedItems count="3">
        <s v="Nájemné"/>
        <s v="Ostatní výnosy"/>
        <s v="Výnosy TH" u="1"/>
      </sharedItems>
    </cacheField>
    <cacheField name="Výnosy" numFmtId="0">
      <sharedItems/>
    </cacheField>
    <cacheField name="Schválený rozpočet 2025" numFmtId="3">
      <sharedItems containsSemiMixedTypes="0" containsString="0" containsNumber="1" containsInteger="1" minValue="0" maxValue="42100000"/>
    </cacheField>
    <cacheField name="Upravený rozpočet 2025" numFmtId="3">
      <sharedItems containsSemiMixedTypes="0" containsString="0" containsNumber="1" containsInteger="1" minValue="0" maxValue="42100000"/>
    </cacheField>
    <cacheField name="Návrh rozpočtu 2026" numFmtId="3">
      <sharedItems containsSemiMixedTypes="0" containsString="0" containsNumber="1" containsInteger="1" minValue="0" maxValue="34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UzivatelNB" refreshedDate="46148.734868287036" createdVersion="6" refreshedVersion="8" minRefreshableVersion="3" recordCount="6" xr:uid="{00000000-000A-0000-FFFF-FFFF2D000000}">
  <cacheSource type="worksheet">
    <worksheetSource ref="A61:J67" sheet="Data příjmy"/>
  </cacheSource>
  <cacheFields count="10">
    <cacheField name="Položka" numFmtId="0">
      <sharedItems count="7">
        <s v="Použití zůstatku finančních prostředků  "/>
        <s v="Ponechané dotace"/>
        <s v="Rezervní fond - rezerva"/>
        <s v="Rezervní fond - investiční dary"/>
        <s v="Přijaté půjčené prostředky"/>
        <s v="Splátky půjčených prostředků"/>
        <s v="Rezervní fond" u="1"/>
      </sharedItems>
    </cacheField>
    <cacheField name="Seskupení položek" numFmtId="0">
      <sharedItems/>
    </cacheField>
    <cacheField name="Třída" numFmtId="0">
      <sharedItems/>
    </cacheField>
    <cacheField name="ORG" numFmtId="0">
      <sharedItems/>
    </cacheField>
    <cacheField name="ODPA" numFmtId="49">
      <sharedItems/>
    </cacheField>
    <cacheField name="POL" numFmtId="49">
      <sharedItems/>
    </cacheField>
    <cacheField name="ORJ" numFmtId="49">
      <sharedItems containsSemiMixedTypes="0" containsString="0" containsNumber="1" containsInteger="1" minValue="900" maxValue="900"/>
    </cacheField>
    <cacheField name="Schválený rozpočet 2026" numFmtId="3">
      <sharedItems containsSemiMixedTypes="0" containsString="0" containsNumber="1" containsInteger="1" minValue="0" maxValue="22885700"/>
    </cacheField>
    <cacheField name="Upravený rozpočet 2026" numFmtId="3">
      <sharedItems containsSemiMixedTypes="0" containsString="0" containsNumber="1" containsInteger="1" minValue="0" maxValue="62776900"/>
    </cacheField>
    <cacheField name="Čerpání rozpočtu 2026" numFmtId="3">
      <sharedItems containsSemiMixedTypes="0" containsString="0" containsNumber="1" containsInteger="1" minValue="0" maxValue="228857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UzivatelNB" refreshedDate="46148.734868287036" createdVersion="8" refreshedVersion="8" minRefreshableVersion="3" recordCount="14" xr:uid="{A79E9F40-F910-4F08-8EE4-DAE7D1C669CA}">
  <cacheSource type="worksheet">
    <worksheetSource ref="A15:F29" sheet="Zdaňovaná činnost data"/>
  </cacheSource>
  <cacheFields count="6">
    <cacheField name="Položka" numFmtId="0">
      <sharedItems count="11">
        <s v="Běžná údržba byt. Domů "/>
        <s v="Oprava rozvodů elektřiny byty"/>
        <s v="Běžná údržba nebyt. prost."/>
        <s v="Oprava el. rozvodů "/>
        <s v="Oprava stoupaček"/>
        <s v="Oprava balkonů"/>
        <s v="Oprava střechy LD tělocvična "/>
        <s v="Mzdové prostředky"/>
        <s v="Ostatní správní náklady "/>
        <s v="Ostatní náklady"/>
        <s v="Odpisy" u="1"/>
      </sharedItems>
    </cacheField>
    <cacheField name="Souhrn položek" numFmtId="0">
      <sharedItems count="12">
        <s v="1 Běžná údržba "/>
        <s v="2 Běžná údržba SIU"/>
        <s v="3 Investice a rozsáhlé opravy SIU"/>
        <s v="4 Správní náklady"/>
        <s v="5 Správní náklady SIU"/>
        <s v="6 Ostatní náklady"/>
        <s v="Běžná údržba " u="1"/>
        <s v="Běžná údržba SIU" u="1"/>
        <s v="Investice a rozsáhlé opravy SIU" u="1"/>
        <s v="Správní náklady" u="1"/>
        <s v="Správní náklady SIU" u="1"/>
        <s v="Ostatní náklady" u="1"/>
      </sharedItems>
    </cacheField>
    <cacheField name="Náklady" numFmtId="0">
      <sharedItems/>
    </cacheField>
    <cacheField name="Schválený rozpočet 2025" numFmtId="3">
      <sharedItems containsSemiMixedTypes="0" containsString="0" containsNumber="1" containsInteger="1" minValue="0" maxValue="9000000"/>
    </cacheField>
    <cacheField name="Upravený rozpočet 2025" numFmtId="3">
      <sharedItems containsSemiMixedTypes="0" containsString="0" containsNumber="1" containsInteger="1" minValue="0" maxValue="9000000"/>
    </cacheField>
    <cacheField name="Návrh rozpočtu 2026" numFmtId="3">
      <sharedItems containsSemiMixedTypes="0" containsString="0" containsNumber="1" containsInteger="1" minValue="0" maxValue="10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1">
  <r>
    <x v="0"/>
    <n v="2212"/>
    <x v="0"/>
    <x v="0"/>
    <x v="0"/>
    <x v="0"/>
    <x v="0"/>
    <n v="3"/>
    <x v="0"/>
    <x v="0"/>
    <x v="0"/>
    <s v="Běžné výdaje"/>
    <x v="0"/>
    <n v="700000"/>
    <n v="700000"/>
    <n v="700000"/>
  </r>
  <r>
    <x v="0"/>
    <n v="2212"/>
    <x v="1"/>
    <x v="1"/>
    <x v="0"/>
    <x v="0"/>
    <x v="0"/>
    <n v="3"/>
    <x v="0"/>
    <x v="0"/>
    <x v="0"/>
    <s v="Běžné výdaje"/>
    <x v="0"/>
    <n v="450000"/>
    <n v="450000"/>
    <n v="450000"/>
  </r>
  <r>
    <x v="0"/>
    <n v="2212"/>
    <x v="1"/>
    <x v="2"/>
    <x v="0"/>
    <x v="0"/>
    <x v="0"/>
    <n v="3"/>
    <x v="0"/>
    <x v="0"/>
    <x v="0"/>
    <s v="Běžné výdaje"/>
    <x v="0"/>
    <n v="350000"/>
    <n v="350000"/>
    <n v="350000"/>
  </r>
  <r>
    <x v="0"/>
    <n v="2212"/>
    <x v="0"/>
    <x v="3"/>
    <x v="0"/>
    <x v="0"/>
    <x v="0"/>
    <n v="3"/>
    <x v="0"/>
    <x v="0"/>
    <x v="0"/>
    <s v="Běžné výdaje"/>
    <x v="0"/>
    <n v="500000"/>
    <n v="500000"/>
    <n v="500000"/>
  </r>
  <r>
    <x v="0"/>
    <n v="2212"/>
    <x v="2"/>
    <x v="4"/>
    <x v="0"/>
    <x v="0"/>
    <x v="0"/>
    <n v="3"/>
    <x v="0"/>
    <x v="0"/>
    <x v="0"/>
    <s v="Běžné výdaje"/>
    <x v="1"/>
    <n v="800000"/>
    <n v="800000"/>
    <n v="800000"/>
  </r>
  <r>
    <x v="1"/>
    <n v="2219"/>
    <x v="1"/>
    <x v="5"/>
    <x v="0"/>
    <x v="0"/>
    <x v="0"/>
    <n v="3"/>
    <x v="0"/>
    <x v="0"/>
    <x v="0"/>
    <s v="Běžné výdaje"/>
    <x v="0"/>
    <n v="100000"/>
    <n v="100000"/>
    <n v="100000"/>
  </r>
  <r>
    <x v="1"/>
    <n v="2219"/>
    <x v="1"/>
    <x v="6"/>
    <x v="0"/>
    <x v="0"/>
    <x v="0"/>
    <n v="3"/>
    <x v="0"/>
    <x v="0"/>
    <x v="0"/>
    <s v="Běžné výdaje"/>
    <x v="1"/>
    <n v="0"/>
    <n v="0"/>
    <n v="0"/>
  </r>
  <r>
    <x v="1"/>
    <n v="2219"/>
    <x v="2"/>
    <x v="7"/>
    <x v="1"/>
    <x v="0"/>
    <x v="1"/>
    <n v="3"/>
    <x v="0"/>
    <x v="0"/>
    <x v="1"/>
    <s v="AKCE"/>
    <x v="1"/>
    <n v="0"/>
    <n v="2102500"/>
    <n v="0"/>
  </r>
  <r>
    <x v="1"/>
    <n v="2219"/>
    <x v="2"/>
    <x v="7"/>
    <x v="2"/>
    <x v="0"/>
    <x v="1"/>
    <n v="3"/>
    <x v="0"/>
    <x v="0"/>
    <x v="1"/>
    <s v="AKCE"/>
    <x v="1"/>
    <n v="0"/>
    <n v="1000000"/>
    <n v="0"/>
  </r>
  <r>
    <x v="1"/>
    <n v="2219"/>
    <x v="2"/>
    <x v="8"/>
    <x v="1"/>
    <x v="0"/>
    <x v="2"/>
    <n v="3"/>
    <x v="0"/>
    <x v="0"/>
    <x v="1"/>
    <s v="AKCE"/>
    <x v="1"/>
    <n v="0"/>
    <n v="0"/>
    <n v="0"/>
  </r>
  <r>
    <x v="1"/>
    <n v="2219"/>
    <x v="2"/>
    <x v="8"/>
    <x v="0"/>
    <x v="0"/>
    <x v="2"/>
    <n v="3"/>
    <x v="0"/>
    <x v="0"/>
    <x v="2"/>
    <s v="AKCE"/>
    <x v="1"/>
    <n v="800000"/>
    <n v="800000"/>
    <n v="800000"/>
  </r>
  <r>
    <x v="1"/>
    <n v="2219"/>
    <x v="2"/>
    <x v="9"/>
    <x v="1"/>
    <x v="0"/>
    <x v="3"/>
    <n v="3"/>
    <x v="0"/>
    <x v="0"/>
    <x v="1"/>
    <s v="AKCE"/>
    <x v="1"/>
    <n v="0"/>
    <n v="0"/>
    <n v="0"/>
  </r>
  <r>
    <x v="1"/>
    <n v="2219"/>
    <x v="2"/>
    <x v="10"/>
    <x v="1"/>
    <x v="0"/>
    <x v="4"/>
    <n v="3"/>
    <x v="0"/>
    <x v="0"/>
    <x v="1"/>
    <s v="AKCE"/>
    <x v="1"/>
    <n v="0"/>
    <n v="2013800"/>
    <n v="0"/>
  </r>
  <r>
    <x v="1"/>
    <n v="2219"/>
    <x v="2"/>
    <x v="10"/>
    <x v="2"/>
    <x v="0"/>
    <x v="4"/>
    <n v="3"/>
    <x v="0"/>
    <x v="0"/>
    <x v="1"/>
    <s v="AKCE"/>
    <x v="1"/>
    <n v="0"/>
    <n v="2974000"/>
    <n v="0"/>
  </r>
  <r>
    <x v="1"/>
    <n v="2219"/>
    <x v="2"/>
    <x v="11"/>
    <x v="1"/>
    <x v="0"/>
    <x v="5"/>
    <n v="3"/>
    <x v="0"/>
    <x v="0"/>
    <x v="1"/>
    <s v="AKCE"/>
    <x v="1"/>
    <n v="0"/>
    <n v="0"/>
    <n v="0"/>
  </r>
  <r>
    <x v="2"/>
    <n v="2321"/>
    <x v="1"/>
    <x v="12"/>
    <x v="0"/>
    <x v="0"/>
    <x v="0"/>
    <n v="2"/>
    <x v="0"/>
    <x v="0"/>
    <x v="0"/>
    <s v="Běžné výdaje"/>
    <x v="0"/>
    <n v="120000"/>
    <n v="120000"/>
    <n v="120000"/>
  </r>
  <r>
    <x v="2"/>
    <n v="2321"/>
    <x v="0"/>
    <x v="13"/>
    <x v="0"/>
    <x v="0"/>
    <x v="0"/>
    <n v="2"/>
    <x v="0"/>
    <x v="0"/>
    <x v="0"/>
    <s v="Běžné výdaje"/>
    <x v="0"/>
    <n v="0"/>
    <n v="0"/>
    <n v="0"/>
  </r>
  <r>
    <x v="3"/>
    <n v="3111"/>
    <x v="3"/>
    <x v="14"/>
    <x v="0"/>
    <x v="1"/>
    <x v="0"/>
    <n v="4"/>
    <x v="1"/>
    <x v="1"/>
    <x v="3"/>
    <s v="Běžné výdaje"/>
    <x v="0"/>
    <n v="2000000"/>
    <n v="2000000"/>
    <n v="2000000"/>
  </r>
  <r>
    <x v="3"/>
    <n v="3111"/>
    <x v="3"/>
    <x v="15"/>
    <x v="0"/>
    <x v="1"/>
    <x v="0"/>
    <n v="4"/>
    <x v="1"/>
    <x v="1"/>
    <x v="4"/>
    <s v="Běžné výdaje"/>
    <x v="0"/>
    <n v="3908000"/>
    <n v="3908000"/>
    <n v="3908000"/>
  </r>
  <r>
    <x v="3"/>
    <n v="3111"/>
    <x v="3"/>
    <x v="16"/>
    <x v="0"/>
    <x v="1"/>
    <x v="0"/>
    <n v="4"/>
    <x v="1"/>
    <x v="1"/>
    <x v="5"/>
    <s v="Běžné výdaje"/>
    <x v="0"/>
    <n v="4556000"/>
    <n v="4556000"/>
    <n v="4556000"/>
  </r>
  <r>
    <x v="3"/>
    <n v="3111"/>
    <x v="3"/>
    <x v="17"/>
    <x v="0"/>
    <x v="1"/>
    <x v="0"/>
    <n v="4"/>
    <x v="1"/>
    <x v="1"/>
    <x v="6"/>
    <s v="Běžné výdaje"/>
    <x v="0"/>
    <n v="5370000"/>
    <n v="5370000"/>
    <n v="5370000"/>
  </r>
  <r>
    <x v="3"/>
    <n v="3111"/>
    <x v="4"/>
    <x v="18"/>
    <x v="3"/>
    <x v="1"/>
    <x v="0"/>
    <n v="4"/>
    <x v="1"/>
    <x v="1"/>
    <x v="7"/>
    <s v="AKCE"/>
    <x v="0"/>
    <n v="0"/>
    <n v="0"/>
    <n v="0"/>
  </r>
  <r>
    <x v="3"/>
    <n v="3111"/>
    <x v="4"/>
    <x v="19"/>
    <x v="3"/>
    <x v="1"/>
    <x v="0"/>
    <n v="4"/>
    <x v="1"/>
    <x v="1"/>
    <x v="7"/>
    <s v="AKCE"/>
    <x v="0"/>
    <n v="0"/>
    <n v="0"/>
    <n v="0"/>
  </r>
  <r>
    <x v="3"/>
    <n v="3111"/>
    <x v="4"/>
    <x v="20"/>
    <x v="4"/>
    <x v="1"/>
    <x v="0"/>
    <n v="4"/>
    <x v="1"/>
    <x v="1"/>
    <x v="7"/>
    <s v="AKCE"/>
    <x v="0"/>
    <n v="0"/>
    <n v="519300"/>
    <n v="0"/>
  </r>
  <r>
    <x v="3"/>
    <n v="3111"/>
    <x v="4"/>
    <x v="21"/>
    <x v="5"/>
    <x v="1"/>
    <x v="0"/>
    <n v="4"/>
    <x v="1"/>
    <x v="1"/>
    <x v="7"/>
    <s v="AKCE"/>
    <x v="0"/>
    <n v="0"/>
    <n v="22900"/>
    <n v="0"/>
  </r>
  <r>
    <x v="3"/>
    <n v="3111"/>
    <x v="5"/>
    <x v="22"/>
    <x v="1"/>
    <x v="1"/>
    <x v="0"/>
    <n v="4"/>
    <x v="1"/>
    <x v="1"/>
    <x v="8"/>
    <s v="AKCE"/>
    <x v="1"/>
    <n v="0"/>
    <n v="0"/>
    <n v="0"/>
  </r>
  <r>
    <x v="3"/>
    <n v="3111"/>
    <x v="6"/>
    <x v="23"/>
    <x v="1"/>
    <x v="1"/>
    <x v="0"/>
    <n v="4"/>
    <x v="1"/>
    <x v="1"/>
    <x v="9"/>
    <s v="AKCE"/>
    <x v="1"/>
    <n v="0"/>
    <n v="0"/>
    <n v="0"/>
  </r>
  <r>
    <x v="3"/>
    <n v="3111"/>
    <x v="5"/>
    <x v="24"/>
    <x v="0"/>
    <x v="1"/>
    <x v="0"/>
    <n v="4"/>
    <x v="1"/>
    <x v="1"/>
    <x v="0"/>
    <s v="Běžné výdaje"/>
    <x v="1"/>
    <n v="0"/>
    <n v="0"/>
    <n v="0"/>
  </r>
  <r>
    <x v="3"/>
    <n v="3111"/>
    <x v="3"/>
    <x v="25"/>
    <x v="0"/>
    <x v="1"/>
    <x v="0"/>
    <n v="4"/>
    <x v="1"/>
    <x v="1"/>
    <x v="0"/>
    <s v="Běžné výdaje"/>
    <x v="0"/>
    <n v="0"/>
    <n v="0"/>
    <n v="0"/>
  </r>
  <r>
    <x v="3"/>
    <n v="3111"/>
    <x v="3"/>
    <x v="26"/>
    <x v="0"/>
    <x v="1"/>
    <x v="0"/>
    <n v="4"/>
    <x v="1"/>
    <x v="1"/>
    <x v="0"/>
    <s v="Běžné výdaje"/>
    <x v="0"/>
    <n v="0"/>
    <n v="0"/>
    <n v="0"/>
  </r>
  <r>
    <x v="3"/>
    <n v="3111"/>
    <x v="0"/>
    <x v="27"/>
    <x v="0"/>
    <x v="2"/>
    <x v="0"/>
    <n v="4"/>
    <x v="2"/>
    <x v="2"/>
    <x v="0"/>
    <s v="Běžné výdaje"/>
    <x v="0"/>
    <n v="400000"/>
    <n v="400000"/>
    <n v="400000"/>
  </r>
  <r>
    <x v="3"/>
    <n v="3111"/>
    <x v="0"/>
    <x v="28"/>
    <x v="0"/>
    <x v="2"/>
    <x v="0"/>
    <n v="4"/>
    <x v="2"/>
    <x v="2"/>
    <x v="0"/>
    <s v="Běžné výdaje"/>
    <x v="0"/>
    <n v="300000"/>
    <n v="300000"/>
    <n v="300000"/>
  </r>
  <r>
    <x v="3"/>
    <n v="3111"/>
    <x v="0"/>
    <x v="29"/>
    <x v="0"/>
    <x v="2"/>
    <x v="0"/>
    <n v="4"/>
    <x v="2"/>
    <x v="2"/>
    <x v="0"/>
    <s v="Běžné výdaje"/>
    <x v="0"/>
    <n v="500000"/>
    <n v="500000"/>
    <n v="500000"/>
  </r>
  <r>
    <x v="4"/>
    <n v="3113"/>
    <x v="3"/>
    <x v="30"/>
    <x v="0"/>
    <x v="1"/>
    <x v="0"/>
    <n v="4"/>
    <x v="1"/>
    <x v="1"/>
    <x v="10"/>
    <s v="Běžné výdaje"/>
    <x v="0"/>
    <n v="13500000"/>
    <n v="13500000"/>
    <n v="13500000"/>
  </r>
  <r>
    <x v="4"/>
    <n v="3113"/>
    <x v="3"/>
    <x v="31"/>
    <x v="0"/>
    <x v="1"/>
    <x v="0"/>
    <n v="4"/>
    <x v="1"/>
    <x v="1"/>
    <x v="11"/>
    <s v="Běžné výdaje"/>
    <x v="0"/>
    <n v="14524000"/>
    <n v="14524000"/>
    <n v="14524000"/>
  </r>
  <r>
    <x v="4"/>
    <n v="3113"/>
    <x v="3"/>
    <x v="32"/>
    <x v="0"/>
    <x v="1"/>
    <x v="0"/>
    <n v="4"/>
    <x v="1"/>
    <x v="1"/>
    <x v="0"/>
    <s v="Běžné výdaje"/>
    <x v="0"/>
    <n v="543800"/>
    <n v="543800"/>
    <n v="543800"/>
  </r>
  <r>
    <x v="4"/>
    <n v="3113"/>
    <x v="3"/>
    <x v="33"/>
    <x v="6"/>
    <x v="1"/>
    <x v="0"/>
    <n v="4"/>
    <x v="1"/>
    <x v="1"/>
    <x v="7"/>
    <s v="AKCE"/>
    <x v="0"/>
    <n v="0"/>
    <n v="0"/>
    <n v="0"/>
  </r>
  <r>
    <x v="4"/>
    <n v="3113"/>
    <x v="4"/>
    <x v="34"/>
    <x v="7"/>
    <x v="1"/>
    <x v="0"/>
    <n v="4"/>
    <x v="1"/>
    <x v="1"/>
    <x v="7"/>
    <s v="AKCE"/>
    <x v="0"/>
    <n v="0"/>
    <n v="0"/>
    <n v="0"/>
  </r>
  <r>
    <x v="4"/>
    <n v="3113"/>
    <x v="4"/>
    <x v="35"/>
    <x v="4"/>
    <x v="1"/>
    <x v="0"/>
    <n v="4"/>
    <x v="1"/>
    <x v="1"/>
    <x v="7"/>
    <s v="AKCE"/>
    <x v="0"/>
    <n v="0"/>
    <n v="0"/>
    <n v="0"/>
  </r>
  <r>
    <x v="4"/>
    <n v="3113"/>
    <x v="4"/>
    <x v="36"/>
    <x v="3"/>
    <x v="1"/>
    <x v="0"/>
    <n v="4"/>
    <x v="1"/>
    <x v="1"/>
    <x v="7"/>
    <s v="AKCE"/>
    <x v="0"/>
    <n v="0"/>
    <n v="0"/>
    <n v="0"/>
  </r>
  <r>
    <x v="4"/>
    <n v="3113"/>
    <x v="4"/>
    <x v="37"/>
    <x v="5"/>
    <x v="1"/>
    <x v="0"/>
    <n v="4"/>
    <x v="1"/>
    <x v="1"/>
    <x v="7"/>
    <s v="AKCE"/>
    <x v="0"/>
    <n v="0"/>
    <n v="60000"/>
    <n v="0"/>
  </r>
  <r>
    <x v="4"/>
    <n v="3113"/>
    <x v="0"/>
    <x v="38"/>
    <x v="0"/>
    <x v="2"/>
    <x v="0"/>
    <n v="4"/>
    <x v="2"/>
    <x v="2"/>
    <x v="0"/>
    <s v="Běžné výdaje"/>
    <x v="0"/>
    <n v="200000"/>
    <n v="200000"/>
    <n v="200000"/>
  </r>
  <r>
    <x v="4"/>
    <n v="3113"/>
    <x v="2"/>
    <x v="39"/>
    <x v="2"/>
    <x v="1"/>
    <x v="6"/>
    <n v="4"/>
    <x v="1"/>
    <x v="1"/>
    <x v="12"/>
    <s v="AKCE"/>
    <x v="1"/>
    <n v="0"/>
    <n v="0"/>
    <n v="0"/>
  </r>
  <r>
    <x v="4"/>
    <n v="3113"/>
    <x v="2"/>
    <x v="39"/>
    <x v="0"/>
    <x v="1"/>
    <x v="6"/>
    <n v="4"/>
    <x v="1"/>
    <x v="1"/>
    <x v="12"/>
    <s v="AKCE"/>
    <x v="1"/>
    <n v="0"/>
    <n v="0"/>
    <n v="0"/>
  </r>
  <r>
    <x v="4"/>
    <n v="3113"/>
    <x v="2"/>
    <x v="40"/>
    <x v="1"/>
    <x v="1"/>
    <x v="7"/>
    <n v="4"/>
    <x v="1"/>
    <x v="1"/>
    <x v="13"/>
    <s v="AKCE"/>
    <x v="1"/>
    <n v="0"/>
    <n v="19955100"/>
    <n v="0"/>
  </r>
  <r>
    <x v="4"/>
    <n v="3113"/>
    <x v="2"/>
    <x v="40"/>
    <x v="2"/>
    <x v="1"/>
    <x v="7"/>
    <n v="4"/>
    <x v="1"/>
    <x v="1"/>
    <x v="13"/>
    <s v="AKCE"/>
    <x v="1"/>
    <n v="0"/>
    <n v="60000000"/>
    <n v="0"/>
  </r>
  <r>
    <x v="4"/>
    <n v="3113"/>
    <x v="2"/>
    <x v="40"/>
    <x v="8"/>
    <x v="1"/>
    <x v="7"/>
    <n v="4"/>
    <x v="1"/>
    <x v="1"/>
    <x v="13"/>
    <s v="AKCE"/>
    <x v="1"/>
    <n v="0"/>
    <n v="17554300"/>
    <n v="0"/>
  </r>
  <r>
    <x v="5"/>
    <n v="3113"/>
    <x v="2"/>
    <x v="41"/>
    <x v="2"/>
    <x v="1"/>
    <x v="8"/>
    <n v="4"/>
    <x v="1"/>
    <x v="1"/>
    <x v="14"/>
    <s v="AKCE"/>
    <x v="1"/>
    <n v="0"/>
    <n v="14857700"/>
    <n v="0"/>
  </r>
  <r>
    <x v="6"/>
    <n v="3314"/>
    <x v="7"/>
    <x v="42"/>
    <x v="0"/>
    <x v="3"/>
    <x v="0"/>
    <n v="6"/>
    <x v="1"/>
    <x v="1"/>
    <x v="0"/>
    <s v="Běžné výdaje"/>
    <x v="0"/>
    <n v="150000"/>
    <n v="150000"/>
    <n v="150000"/>
  </r>
  <r>
    <x v="6"/>
    <n v="3314"/>
    <x v="7"/>
    <x v="42"/>
    <x v="6"/>
    <x v="3"/>
    <x v="0"/>
    <n v="6"/>
    <x v="1"/>
    <x v="1"/>
    <x v="7"/>
    <s v="AKCE"/>
    <x v="0"/>
    <n v="0"/>
    <n v="29900"/>
    <n v="0"/>
  </r>
  <r>
    <x v="6"/>
    <n v="3314"/>
    <x v="7"/>
    <x v="42"/>
    <x v="9"/>
    <x v="3"/>
    <x v="0"/>
    <n v="6"/>
    <x v="1"/>
    <x v="1"/>
    <x v="7"/>
    <s v="AKCE"/>
    <x v="0"/>
    <n v="0"/>
    <n v="0"/>
    <n v="0"/>
  </r>
  <r>
    <x v="6"/>
    <n v="3314"/>
    <x v="8"/>
    <x v="43"/>
    <x v="0"/>
    <x v="3"/>
    <x v="0"/>
    <n v="6"/>
    <x v="1"/>
    <x v="1"/>
    <x v="0"/>
    <s v="Běžné výdaje"/>
    <x v="0"/>
    <n v="60000"/>
    <n v="60000"/>
    <n v="60000"/>
  </r>
  <r>
    <x v="6"/>
    <n v="3314"/>
    <x v="1"/>
    <x v="44"/>
    <x v="0"/>
    <x v="3"/>
    <x v="0"/>
    <n v="6"/>
    <x v="1"/>
    <x v="1"/>
    <x v="0"/>
    <s v="Běžné výdaje"/>
    <x v="0"/>
    <n v="200000"/>
    <n v="200000"/>
    <n v="200000"/>
  </r>
  <r>
    <x v="6"/>
    <n v="3314"/>
    <x v="9"/>
    <x v="45"/>
    <x v="0"/>
    <x v="3"/>
    <x v="0"/>
    <n v="6"/>
    <x v="1"/>
    <x v="1"/>
    <x v="0"/>
    <s v="Běžné výdaje"/>
    <x v="0"/>
    <n v="50000"/>
    <n v="50000"/>
    <n v="50000"/>
  </r>
  <r>
    <x v="6"/>
    <n v="3314"/>
    <x v="10"/>
    <x v="46"/>
    <x v="0"/>
    <x v="3"/>
    <x v="0"/>
    <n v="6"/>
    <x v="1"/>
    <x v="1"/>
    <x v="0"/>
    <s v="Běžné výdaje"/>
    <x v="0"/>
    <n v="180000"/>
    <n v="180000"/>
    <n v="180000"/>
  </r>
  <r>
    <x v="6"/>
    <n v="3314"/>
    <x v="11"/>
    <x v="47"/>
    <x v="0"/>
    <x v="3"/>
    <x v="0"/>
    <n v="6"/>
    <x v="1"/>
    <x v="1"/>
    <x v="0"/>
    <s v="Běžné výdaje"/>
    <x v="0"/>
    <n v="290000"/>
    <n v="290000"/>
    <n v="290000"/>
  </r>
  <r>
    <x v="6"/>
    <n v="3314"/>
    <x v="12"/>
    <x v="48"/>
    <x v="0"/>
    <x v="3"/>
    <x v="0"/>
    <n v="6"/>
    <x v="1"/>
    <x v="1"/>
    <x v="0"/>
    <s v="Běžné výdaje"/>
    <x v="0"/>
    <n v="20000"/>
    <n v="20000"/>
    <n v="20000"/>
  </r>
  <r>
    <x v="6"/>
    <n v="3314"/>
    <x v="8"/>
    <x v="43"/>
    <x v="0"/>
    <x v="4"/>
    <x v="0"/>
    <n v="6"/>
    <x v="1"/>
    <x v="1"/>
    <x v="0"/>
    <s v="Běžné výdaje"/>
    <x v="0"/>
    <n v="0"/>
    <n v="0"/>
    <n v="0"/>
  </r>
  <r>
    <x v="6"/>
    <n v="3314"/>
    <x v="12"/>
    <x v="49"/>
    <x v="0"/>
    <x v="4"/>
    <x v="0"/>
    <n v="6"/>
    <x v="1"/>
    <x v="1"/>
    <x v="15"/>
    <s v="AKCE"/>
    <x v="0"/>
    <n v="0"/>
    <n v="0"/>
    <n v="0"/>
  </r>
  <r>
    <x v="6"/>
    <n v="3314"/>
    <x v="2"/>
    <x v="50"/>
    <x v="0"/>
    <x v="4"/>
    <x v="9"/>
    <n v="6"/>
    <x v="1"/>
    <x v="1"/>
    <x v="15"/>
    <s v="AKCE"/>
    <x v="1"/>
    <n v="0"/>
    <n v="835000"/>
    <n v="0"/>
  </r>
  <r>
    <x v="6"/>
    <n v="3314"/>
    <x v="2"/>
    <x v="50"/>
    <x v="8"/>
    <x v="4"/>
    <x v="10"/>
    <n v="6"/>
    <x v="1"/>
    <x v="1"/>
    <x v="15"/>
    <s v="AKCE"/>
    <x v="1"/>
    <n v="0"/>
    <n v="0"/>
    <n v="0"/>
  </r>
  <r>
    <x v="7"/>
    <n v="3392"/>
    <x v="10"/>
    <x v="51"/>
    <x v="0"/>
    <x v="4"/>
    <x v="0"/>
    <n v="6"/>
    <x v="1"/>
    <x v="1"/>
    <x v="0"/>
    <s v="Běžné výdaje"/>
    <x v="0"/>
    <n v="1000000"/>
    <n v="1000000"/>
    <n v="1000000"/>
  </r>
  <r>
    <x v="7"/>
    <n v="3392"/>
    <x v="1"/>
    <x v="44"/>
    <x v="0"/>
    <x v="4"/>
    <x v="0"/>
    <n v="6"/>
    <x v="1"/>
    <x v="1"/>
    <x v="0"/>
    <s v="Běžné výdaje"/>
    <x v="0"/>
    <n v="100000"/>
    <n v="100000"/>
    <n v="100000"/>
  </r>
  <r>
    <x v="7"/>
    <n v="3392"/>
    <x v="1"/>
    <x v="52"/>
    <x v="0"/>
    <x v="4"/>
    <x v="0"/>
    <n v="6"/>
    <x v="1"/>
    <x v="1"/>
    <x v="0"/>
    <s v="Běžné výdaje"/>
    <x v="0"/>
    <n v="100000"/>
    <n v="100000"/>
    <n v="100000"/>
  </r>
  <r>
    <x v="7"/>
    <n v="3392"/>
    <x v="13"/>
    <x v="53"/>
    <x v="0"/>
    <x v="4"/>
    <x v="0"/>
    <n v="6"/>
    <x v="1"/>
    <x v="1"/>
    <x v="0"/>
    <s v="Běžné výdaje"/>
    <x v="0"/>
    <n v="14000"/>
    <n v="14000"/>
    <n v="14000"/>
  </r>
  <r>
    <x v="7"/>
    <n v="3392"/>
    <x v="13"/>
    <x v="54"/>
    <x v="10"/>
    <x v="4"/>
    <x v="0"/>
    <n v="6"/>
    <x v="1"/>
    <x v="1"/>
    <x v="7"/>
    <s v="AKCE"/>
    <x v="0"/>
    <n v="0"/>
    <n v="0"/>
    <n v="0"/>
  </r>
  <r>
    <x v="8"/>
    <n v="3399"/>
    <x v="14"/>
    <x v="55"/>
    <x v="0"/>
    <x v="5"/>
    <x v="0"/>
    <n v="6"/>
    <x v="3"/>
    <x v="3"/>
    <x v="0"/>
    <s v="Běžné výdaje"/>
    <x v="0"/>
    <n v="10000"/>
    <n v="10000"/>
    <n v="10000"/>
  </r>
  <r>
    <x v="8"/>
    <n v="3399"/>
    <x v="15"/>
    <x v="56"/>
    <x v="0"/>
    <x v="5"/>
    <x v="0"/>
    <n v="6"/>
    <x v="3"/>
    <x v="3"/>
    <x v="0"/>
    <s v="Běžné výdaje"/>
    <x v="0"/>
    <n v="110000"/>
    <n v="110000"/>
    <n v="110000"/>
  </r>
  <r>
    <x v="9"/>
    <n v="3399"/>
    <x v="1"/>
    <x v="57"/>
    <x v="0"/>
    <x v="3"/>
    <x v="0"/>
    <n v="6"/>
    <x v="4"/>
    <x v="4"/>
    <x v="0"/>
    <s v="Běžné výdaje"/>
    <x v="0"/>
    <n v="1000000"/>
    <n v="1000000"/>
    <n v="1000000"/>
  </r>
  <r>
    <x v="9"/>
    <n v="3399"/>
    <x v="2"/>
    <x v="54"/>
    <x v="10"/>
    <x v="4"/>
    <x v="0"/>
    <n v="6"/>
    <x v="1"/>
    <x v="1"/>
    <x v="7"/>
    <s v="AKCE"/>
    <x v="0"/>
    <n v="0"/>
    <n v="0"/>
    <n v="0"/>
  </r>
  <r>
    <x v="10"/>
    <n v="3419"/>
    <x v="9"/>
    <x v="58"/>
    <x v="0"/>
    <x v="1"/>
    <x v="0"/>
    <n v="4"/>
    <x v="1"/>
    <x v="1"/>
    <x v="0"/>
    <s v="Běžné výdaje"/>
    <x v="0"/>
    <n v="100000"/>
    <n v="100000"/>
    <n v="100000"/>
  </r>
  <r>
    <x v="10"/>
    <n v="3419"/>
    <x v="13"/>
    <x v="59"/>
    <x v="0"/>
    <x v="1"/>
    <x v="0"/>
    <n v="4"/>
    <x v="1"/>
    <x v="1"/>
    <x v="0"/>
    <s v="Běžné výdaje"/>
    <x v="0"/>
    <n v="935000"/>
    <n v="935000"/>
    <n v="935000"/>
  </r>
  <r>
    <x v="10"/>
    <n v="3419"/>
    <x v="16"/>
    <x v="60"/>
    <x v="0"/>
    <x v="1"/>
    <x v="0"/>
    <n v="4"/>
    <x v="1"/>
    <x v="1"/>
    <x v="16"/>
    <s v="AKCE"/>
    <x v="1"/>
    <n v="0"/>
    <n v="0"/>
    <n v="0"/>
  </r>
  <r>
    <x v="10"/>
    <n v="3419"/>
    <x v="13"/>
    <x v="59"/>
    <x v="10"/>
    <x v="1"/>
    <x v="0"/>
    <n v="4"/>
    <x v="1"/>
    <x v="1"/>
    <x v="7"/>
    <s v="AKCE"/>
    <x v="0"/>
    <n v="0"/>
    <n v="84000"/>
    <n v="0"/>
  </r>
  <r>
    <x v="10"/>
    <n v="3419"/>
    <x v="13"/>
    <x v="59"/>
    <x v="10"/>
    <x v="1"/>
    <x v="0"/>
    <n v="4"/>
    <x v="1"/>
    <x v="1"/>
    <x v="7"/>
    <s v="AKCE"/>
    <x v="0"/>
    <n v="0"/>
    <n v="0"/>
    <n v="0"/>
  </r>
  <r>
    <x v="10"/>
    <n v="3419"/>
    <x v="3"/>
    <x v="61"/>
    <x v="0"/>
    <x v="1"/>
    <x v="0"/>
    <n v="4"/>
    <x v="1"/>
    <x v="1"/>
    <x v="17"/>
    <s v="Běžné výdaje"/>
    <x v="0"/>
    <n v="3000000"/>
    <n v="3000000"/>
    <n v="3000000"/>
  </r>
  <r>
    <x v="10"/>
    <n v="3419"/>
    <x v="17"/>
    <x v="61"/>
    <x v="0"/>
    <x v="1"/>
    <x v="0"/>
    <n v="4"/>
    <x v="1"/>
    <x v="1"/>
    <x v="17"/>
    <s v="Běžné výdaje"/>
    <x v="1"/>
    <n v="0"/>
    <n v="0"/>
    <n v="0"/>
  </r>
  <r>
    <x v="11"/>
    <n v="3421"/>
    <x v="13"/>
    <x v="62"/>
    <x v="0"/>
    <x v="1"/>
    <x v="0"/>
    <n v="4"/>
    <x v="1"/>
    <x v="1"/>
    <x v="0"/>
    <s v="Běžné výdaje"/>
    <x v="0"/>
    <n v="526000"/>
    <n v="526000"/>
    <n v="526000"/>
  </r>
  <r>
    <x v="11"/>
    <n v="3421"/>
    <x v="13"/>
    <x v="63"/>
    <x v="10"/>
    <x v="1"/>
    <x v="0"/>
    <n v="4"/>
    <x v="1"/>
    <x v="1"/>
    <x v="7"/>
    <s v="AKCE"/>
    <x v="0"/>
    <n v="0"/>
    <n v="28500"/>
    <n v="0"/>
  </r>
  <r>
    <x v="11"/>
    <n v="3421"/>
    <x v="13"/>
    <x v="63"/>
    <x v="10"/>
    <x v="1"/>
    <x v="0"/>
    <n v="4"/>
    <x v="1"/>
    <x v="1"/>
    <x v="7"/>
    <s v="AKCE"/>
    <x v="0"/>
    <n v="0"/>
    <n v="0"/>
    <n v="0"/>
  </r>
  <r>
    <x v="12"/>
    <n v="3541"/>
    <x v="1"/>
    <x v="64"/>
    <x v="0"/>
    <x v="6"/>
    <x v="0"/>
    <n v="5"/>
    <x v="5"/>
    <x v="5"/>
    <x v="0"/>
    <s v="Běžné výdaje"/>
    <x v="0"/>
    <n v="185000"/>
    <n v="185000"/>
    <n v="185000"/>
  </r>
  <r>
    <x v="12"/>
    <n v="3541"/>
    <x v="1"/>
    <x v="65"/>
    <x v="0"/>
    <x v="6"/>
    <x v="0"/>
    <n v="5"/>
    <x v="5"/>
    <x v="5"/>
    <x v="0"/>
    <s v="Běžné výdaje"/>
    <x v="0"/>
    <n v="215000"/>
    <n v="215000"/>
    <n v="215000"/>
  </r>
  <r>
    <x v="13"/>
    <n v="3632"/>
    <x v="9"/>
    <x v="45"/>
    <x v="0"/>
    <x v="7"/>
    <x v="0"/>
    <n v="8"/>
    <x v="0"/>
    <x v="0"/>
    <x v="0"/>
    <s v="Běžné výdaje"/>
    <x v="0"/>
    <n v="60000"/>
    <n v="60000"/>
    <n v="60000"/>
  </r>
  <r>
    <x v="13"/>
    <n v="3632"/>
    <x v="11"/>
    <x v="47"/>
    <x v="0"/>
    <x v="7"/>
    <x v="0"/>
    <n v="8"/>
    <x v="0"/>
    <x v="0"/>
    <x v="0"/>
    <s v="Běžné výdaje"/>
    <x v="0"/>
    <n v="50000"/>
    <n v="50000"/>
    <n v="50000"/>
  </r>
  <r>
    <x v="13"/>
    <n v="3632"/>
    <x v="0"/>
    <x v="66"/>
    <x v="0"/>
    <x v="7"/>
    <x v="0"/>
    <n v="8"/>
    <x v="0"/>
    <x v="0"/>
    <x v="0"/>
    <s v="Běžné výdaje"/>
    <x v="0"/>
    <n v="250000"/>
    <n v="250000"/>
    <n v="250000"/>
  </r>
  <r>
    <x v="13"/>
    <n v="3632"/>
    <x v="18"/>
    <x v="67"/>
    <x v="0"/>
    <x v="7"/>
    <x v="0"/>
    <n v="8"/>
    <x v="0"/>
    <x v="0"/>
    <x v="0"/>
    <s v="Běžné výdaje"/>
    <x v="0"/>
    <n v="390000"/>
    <n v="390000"/>
    <n v="390000"/>
  </r>
  <r>
    <x v="13"/>
    <n v="3632"/>
    <x v="2"/>
    <x v="68"/>
    <x v="2"/>
    <x v="7"/>
    <x v="11"/>
    <n v="8"/>
    <x v="0"/>
    <x v="0"/>
    <x v="18"/>
    <s v="AKCE"/>
    <x v="1"/>
    <n v="0"/>
    <n v="10000000"/>
    <n v="0"/>
  </r>
  <r>
    <x v="13"/>
    <n v="3632"/>
    <x v="2"/>
    <x v="68"/>
    <x v="0"/>
    <x v="7"/>
    <x v="11"/>
    <n v="8"/>
    <x v="0"/>
    <x v="0"/>
    <x v="19"/>
    <s v="AKCE"/>
    <x v="1"/>
    <n v="700000"/>
    <n v="700000"/>
    <n v="700000"/>
  </r>
  <r>
    <x v="14"/>
    <n v="3613"/>
    <x v="2"/>
    <x v="69"/>
    <x v="0"/>
    <x v="8"/>
    <x v="12"/>
    <n v="8"/>
    <x v="2"/>
    <x v="2"/>
    <x v="20"/>
    <s v="AKCE"/>
    <x v="1"/>
    <n v="0"/>
    <n v="0"/>
    <n v="0"/>
  </r>
  <r>
    <x v="14"/>
    <n v="3613"/>
    <x v="2"/>
    <x v="70"/>
    <x v="1"/>
    <x v="8"/>
    <x v="13"/>
    <n v="8"/>
    <x v="6"/>
    <x v="6"/>
    <x v="21"/>
    <s v="AKCE"/>
    <x v="1"/>
    <n v="0"/>
    <n v="11900"/>
    <n v="0"/>
  </r>
  <r>
    <x v="14"/>
    <n v="3613"/>
    <x v="2"/>
    <x v="70"/>
    <x v="1"/>
    <x v="8"/>
    <x v="13"/>
    <n v="8"/>
    <x v="6"/>
    <x v="6"/>
    <x v="22"/>
    <s v="AKCE"/>
    <x v="1"/>
    <n v="50000"/>
    <n v="50000"/>
    <n v="50000"/>
  </r>
  <r>
    <x v="14"/>
    <n v="3613"/>
    <x v="2"/>
    <x v="71"/>
    <x v="0"/>
    <x v="9"/>
    <x v="0"/>
    <n v="8"/>
    <x v="6"/>
    <x v="6"/>
    <x v="23"/>
    <s v="AKCE"/>
    <x v="1"/>
    <n v="300000"/>
    <n v="300000"/>
    <n v="300000"/>
  </r>
  <r>
    <x v="15"/>
    <n v="3722"/>
    <x v="1"/>
    <x v="72"/>
    <x v="0"/>
    <x v="10"/>
    <x v="0"/>
    <n v="2"/>
    <x v="0"/>
    <x v="0"/>
    <x v="0"/>
    <s v="Běžné výdaje"/>
    <x v="0"/>
    <n v="300000"/>
    <n v="300000"/>
    <n v="300000"/>
  </r>
  <r>
    <x v="16"/>
    <n v="3745"/>
    <x v="18"/>
    <x v="73"/>
    <x v="0"/>
    <x v="10"/>
    <x v="0"/>
    <n v="2"/>
    <x v="0"/>
    <x v="0"/>
    <x v="0"/>
    <s v="Běžné výdaje"/>
    <x v="0"/>
    <n v="800000"/>
    <n v="800000"/>
    <n v="800000"/>
  </r>
  <r>
    <x v="16"/>
    <n v="3745"/>
    <x v="9"/>
    <x v="74"/>
    <x v="0"/>
    <x v="10"/>
    <x v="0"/>
    <n v="2"/>
    <x v="0"/>
    <x v="0"/>
    <x v="0"/>
    <s v="Běžné výdaje"/>
    <x v="0"/>
    <n v="350000"/>
    <n v="350000"/>
    <n v="350000"/>
  </r>
  <r>
    <x v="16"/>
    <n v="3745"/>
    <x v="9"/>
    <x v="75"/>
    <x v="0"/>
    <x v="10"/>
    <x v="14"/>
    <n v="2"/>
    <x v="0"/>
    <x v="0"/>
    <x v="24"/>
    <s v="AKCE"/>
    <x v="0"/>
    <n v="100000"/>
    <n v="100000"/>
    <n v="100000"/>
  </r>
  <r>
    <x v="16"/>
    <n v="3745"/>
    <x v="8"/>
    <x v="76"/>
    <x v="0"/>
    <x v="10"/>
    <x v="0"/>
    <n v="2"/>
    <x v="0"/>
    <x v="0"/>
    <x v="0"/>
    <s v="Běžné výdaje"/>
    <x v="0"/>
    <n v="100000"/>
    <n v="100000"/>
    <n v="100000"/>
  </r>
  <r>
    <x v="16"/>
    <n v="3745"/>
    <x v="1"/>
    <x v="77"/>
    <x v="0"/>
    <x v="10"/>
    <x v="0"/>
    <n v="2"/>
    <x v="0"/>
    <x v="0"/>
    <x v="0"/>
    <s v="Běžné výdaje"/>
    <x v="0"/>
    <n v="3650000"/>
    <n v="3650000"/>
    <n v="3650000"/>
  </r>
  <r>
    <x v="16"/>
    <n v="3745"/>
    <x v="1"/>
    <x v="77"/>
    <x v="0"/>
    <x v="10"/>
    <x v="0"/>
    <n v="2"/>
    <x v="0"/>
    <x v="0"/>
    <x v="0"/>
    <s v="Běžné výdaje"/>
    <x v="0"/>
    <n v="300000"/>
    <n v="300000"/>
    <n v="300000"/>
  </r>
  <r>
    <x v="16"/>
    <n v="3745"/>
    <x v="1"/>
    <x v="78"/>
    <x v="11"/>
    <x v="10"/>
    <x v="0"/>
    <n v="2"/>
    <x v="0"/>
    <x v="0"/>
    <x v="7"/>
    <s v="AKCE"/>
    <x v="0"/>
    <n v="0"/>
    <n v="0"/>
    <n v="0"/>
  </r>
  <r>
    <x v="16"/>
    <n v="3745"/>
    <x v="1"/>
    <x v="79"/>
    <x v="12"/>
    <x v="10"/>
    <x v="0"/>
    <n v="2"/>
    <x v="0"/>
    <x v="0"/>
    <x v="25"/>
    <s v="AKCE"/>
    <x v="0"/>
    <n v="0"/>
    <n v="1957700"/>
    <n v="0"/>
  </r>
  <r>
    <x v="16"/>
    <n v="3745"/>
    <x v="0"/>
    <x v="80"/>
    <x v="0"/>
    <x v="10"/>
    <x v="0"/>
    <n v="2"/>
    <x v="0"/>
    <x v="0"/>
    <x v="0"/>
    <s v="Běžné výdaje"/>
    <x v="0"/>
    <n v="400000"/>
    <n v="400000"/>
    <n v="400000"/>
  </r>
  <r>
    <x v="16"/>
    <n v="3745"/>
    <x v="1"/>
    <x v="81"/>
    <x v="0"/>
    <x v="10"/>
    <x v="0"/>
    <n v="2"/>
    <x v="0"/>
    <x v="0"/>
    <x v="0"/>
    <s v="Běžné výdaje"/>
    <x v="0"/>
    <n v="500000"/>
    <n v="500000"/>
    <n v="500000"/>
  </r>
  <r>
    <x v="16"/>
    <n v="3745"/>
    <x v="0"/>
    <x v="82"/>
    <x v="0"/>
    <x v="10"/>
    <x v="0"/>
    <n v="2"/>
    <x v="0"/>
    <x v="0"/>
    <x v="0"/>
    <s v="Běžné výdaje"/>
    <x v="0"/>
    <n v="700000"/>
    <n v="700000"/>
    <n v="700000"/>
  </r>
  <r>
    <x v="16"/>
    <n v="3745"/>
    <x v="5"/>
    <x v="83"/>
    <x v="0"/>
    <x v="10"/>
    <x v="0"/>
    <n v="2"/>
    <x v="0"/>
    <x v="0"/>
    <x v="0"/>
    <s v="Běžné výdaje"/>
    <x v="1"/>
    <n v="0"/>
    <n v="0"/>
    <n v="0"/>
  </r>
  <r>
    <x v="16"/>
    <n v="3745"/>
    <x v="5"/>
    <x v="84"/>
    <x v="1"/>
    <x v="10"/>
    <x v="15"/>
    <n v="2"/>
    <x v="0"/>
    <x v="0"/>
    <x v="26"/>
    <s v="AKCE"/>
    <x v="1"/>
    <n v="0"/>
    <n v="349300"/>
    <n v="0"/>
  </r>
  <r>
    <x v="16"/>
    <n v="3745"/>
    <x v="19"/>
    <x v="85"/>
    <x v="0"/>
    <x v="11"/>
    <x v="0"/>
    <n v="2"/>
    <x v="1"/>
    <x v="1"/>
    <x v="0"/>
    <s v="Běžné výdaje"/>
    <x v="1"/>
    <n v="0"/>
    <n v="1741800"/>
    <n v="0"/>
  </r>
  <r>
    <x v="17"/>
    <n v="4351"/>
    <x v="20"/>
    <x v="86"/>
    <x v="0"/>
    <x v="12"/>
    <x v="0"/>
    <n v="5"/>
    <x v="4"/>
    <x v="4"/>
    <x v="0"/>
    <s v="Běžné výdaje"/>
    <x v="0"/>
    <n v="80000"/>
    <n v="80000"/>
    <n v="80000"/>
  </r>
  <r>
    <x v="17"/>
    <n v="4351"/>
    <x v="20"/>
    <x v="87"/>
    <x v="0"/>
    <x v="13"/>
    <x v="0"/>
    <n v="5"/>
    <x v="1"/>
    <x v="1"/>
    <x v="0"/>
    <s v="Běžné výdaje"/>
    <x v="0"/>
    <n v="230000"/>
    <n v="230000"/>
    <n v="230000"/>
  </r>
  <r>
    <x v="17"/>
    <n v="4351"/>
    <x v="20"/>
    <x v="87"/>
    <x v="10"/>
    <x v="13"/>
    <x v="0"/>
    <n v="5"/>
    <x v="1"/>
    <x v="1"/>
    <x v="7"/>
    <s v="AKCE"/>
    <x v="0"/>
    <n v="0"/>
    <n v="0"/>
    <n v="0"/>
  </r>
  <r>
    <x v="17"/>
    <n v="4351"/>
    <x v="9"/>
    <x v="88"/>
    <x v="0"/>
    <x v="14"/>
    <x v="0"/>
    <n v="5"/>
    <x v="2"/>
    <x v="2"/>
    <x v="0"/>
    <s v="Běžné výdaje"/>
    <x v="0"/>
    <n v="20000"/>
    <n v="20000"/>
    <n v="20000"/>
  </r>
  <r>
    <x v="17"/>
    <n v="4351"/>
    <x v="10"/>
    <x v="89"/>
    <x v="0"/>
    <x v="14"/>
    <x v="0"/>
    <n v="5"/>
    <x v="2"/>
    <x v="2"/>
    <x v="0"/>
    <s v="Běžné výdaje"/>
    <x v="0"/>
    <n v="160000"/>
    <n v="160000"/>
    <n v="160000"/>
  </r>
  <r>
    <x v="17"/>
    <n v="4351"/>
    <x v="11"/>
    <x v="90"/>
    <x v="0"/>
    <x v="14"/>
    <x v="0"/>
    <n v="5"/>
    <x v="2"/>
    <x v="2"/>
    <x v="0"/>
    <s v="Běžné výdaje"/>
    <x v="0"/>
    <n v="20000"/>
    <n v="20000"/>
    <n v="20000"/>
  </r>
  <r>
    <x v="18"/>
    <n v="4379"/>
    <x v="1"/>
    <x v="91"/>
    <x v="0"/>
    <x v="15"/>
    <x v="0"/>
    <n v="5"/>
    <x v="7"/>
    <x v="7"/>
    <x v="0"/>
    <s v="Běžné výdaje"/>
    <x v="0"/>
    <n v="170000"/>
    <n v="170000"/>
    <n v="170000"/>
  </r>
  <r>
    <x v="18"/>
    <n v="4379"/>
    <x v="1"/>
    <x v="92"/>
    <x v="0"/>
    <x v="16"/>
    <x v="0"/>
    <n v="5"/>
    <x v="7"/>
    <x v="7"/>
    <x v="0"/>
    <s v="Běžné výdaje"/>
    <x v="0"/>
    <n v="170000"/>
    <n v="170000"/>
    <n v="170000"/>
  </r>
  <r>
    <x v="19"/>
    <n v="4311"/>
    <x v="21"/>
    <x v="93"/>
    <x v="0"/>
    <x v="12"/>
    <x v="0"/>
    <n v="5"/>
    <x v="4"/>
    <x v="4"/>
    <x v="7"/>
    <s v="AKCE"/>
    <x v="0"/>
    <n v="0"/>
    <n v="0"/>
    <n v="0"/>
  </r>
  <r>
    <x v="20"/>
    <n v="4339"/>
    <x v="1"/>
    <x v="94"/>
    <x v="13"/>
    <x v="16"/>
    <x v="0"/>
    <n v="5"/>
    <x v="7"/>
    <x v="7"/>
    <x v="7"/>
    <s v="AKCE"/>
    <x v="0"/>
    <n v="0"/>
    <n v="198000"/>
    <n v="0"/>
  </r>
  <r>
    <x v="21"/>
    <n v="5212"/>
    <x v="9"/>
    <x v="95"/>
    <x v="0"/>
    <x v="17"/>
    <x v="0"/>
    <n v="7"/>
    <x v="5"/>
    <x v="5"/>
    <x v="0"/>
    <s v="Běžné výdaje"/>
    <x v="0"/>
    <n v="100000"/>
    <n v="100000"/>
    <n v="100000"/>
  </r>
  <r>
    <x v="22"/>
    <n v="5311"/>
    <x v="9"/>
    <x v="96"/>
    <x v="0"/>
    <x v="17"/>
    <x v="0"/>
    <n v="7"/>
    <x v="5"/>
    <x v="5"/>
    <x v="0"/>
    <s v="Běžné výdaje"/>
    <x v="0"/>
    <n v="150000"/>
    <n v="150000"/>
    <n v="150000"/>
  </r>
  <r>
    <x v="23"/>
    <n v="5512"/>
    <x v="8"/>
    <x v="97"/>
    <x v="0"/>
    <x v="18"/>
    <x v="0"/>
    <n v="7"/>
    <x v="1"/>
    <x v="1"/>
    <x v="0"/>
    <s v="Běžné výdaje"/>
    <x v="0"/>
    <n v="200000"/>
    <n v="200000"/>
    <n v="200000"/>
  </r>
  <r>
    <x v="23"/>
    <n v="5512"/>
    <x v="8"/>
    <x v="98"/>
    <x v="6"/>
    <x v="18"/>
    <x v="0"/>
    <n v="7"/>
    <x v="1"/>
    <x v="1"/>
    <x v="7"/>
    <s v="AKCE"/>
    <x v="0"/>
    <n v="0"/>
    <n v="0"/>
    <n v="0"/>
  </r>
  <r>
    <x v="23"/>
    <n v="5512"/>
    <x v="9"/>
    <x v="45"/>
    <x v="0"/>
    <x v="18"/>
    <x v="0"/>
    <n v="7"/>
    <x v="1"/>
    <x v="1"/>
    <x v="0"/>
    <s v="Běžné výdaje"/>
    <x v="0"/>
    <n v="200000"/>
    <n v="200000"/>
    <n v="200000"/>
  </r>
  <r>
    <x v="23"/>
    <n v="5512"/>
    <x v="9"/>
    <x v="99"/>
    <x v="6"/>
    <x v="18"/>
    <x v="0"/>
    <n v="7"/>
    <x v="1"/>
    <x v="1"/>
    <x v="7"/>
    <s v="AKCE"/>
    <x v="0"/>
    <n v="0"/>
    <n v="0"/>
    <n v="0"/>
  </r>
  <r>
    <x v="23"/>
    <n v="5512"/>
    <x v="10"/>
    <x v="100"/>
    <x v="0"/>
    <x v="18"/>
    <x v="0"/>
    <n v="7"/>
    <x v="1"/>
    <x v="1"/>
    <x v="0"/>
    <s v="Běžné výdaje"/>
    <x v="0"/>
    <n v="400000"/>
    <n v="400000"/>
    <n v="400000"/>
  </r>
  <r>
    <x v="23"/>
    <n v="5512"/>
    <x v="22"/>
    <x v="101"/>
    <x v="0"/>
    <x v="18"/>
    <x v="0"/>
    <n v="7"/>
    <x v="1"/>
    <x v="1"/>
    <x v="0"/>
    <s v="Běžné výdaje"/>
    <x v="0"/>
    <n v="100000"/>
    <n v="100000"/>
    <n v="100000"/>
  </r>
  <r>
    <x v="23"/>
    <n v="5512"/>
    <x v="22"/>
    <x v="102"/>
    <x v="14"/>
    <x v="18"/>
    <x v="0"/>
    <n v="7"/>
    <x v="1"/>
    <x v="1"/>
    <x v="7"/>
    <s v="AKCE"/>
    <x v="0"/>
    <n v="0"/>
    <n v="0"/>
    <n v="0"/>
  </r>
  <r>
    <x v="23"/>
    <n v="5512"/>
    <x v="0"/>
    <x v="103"/>
    <x v="0"/>
    <x v="18"/>
    <x v="0"/>
    <n v="7"/>
    <x v="1"/>
    <x v="1"/>
    <x v="0"/>
    <s v="Běžné výdaje"/>
    <x v="0"/>
    <n v="100000"/>
    <n v="100000"/>
    <n v="100000"/>
  </r>
  <r>
    <x v="23"/>
    <n v="5512"/>
    <x v="0"/>
    <x v="104"/>
    <x v="6"/>
    <x v="18"/>
    <x v="0"/>
    <n v="7"/>
    <x v="1"/>
    <x v="1"/>
    <x v="7"/>
    <s v="AKCE"/>
    <x v="0"/>
    <n v="0"/>
    <n v="0"/>
    <n v="0"/>
  </r>
  <r>
    <x v="23"/>
    <n v="5512"/>
    <x v="2"/>
    <x v="105"/>
    <x v="0"/>
    <x v="18"/>
    <x v="0"/>
    <n v="7"/>
    <x v="1"/>
    <x v="1"/>
    <x v="0"/>
    <s v="Běžné výdaje"/>
    <x v="1"/>
    <n v="0"/>
    <n v="0"/>
    <n v="0"/>
  </r>
  <r>
    <x v="23"/>
    <n v="5512"/>
    <x v="0"/>
    <x v="106"/>
    <x v="15"/>
    <x v="18"/>
    <x v="0"/>
    <n v="7"/>
    <x v="1"/>
    <x v="1"/>
    <x v="7"/>
    <s v="AKCE"/>
    <x v="0"/>
    <n v="0"/>
    <n v="0"/>
    <n v="0"/>
  </r>
  <r>
    <x v="24"/>
    <n v="6112"/>
    <x v="23"/>
    <x v="107"/>
    <x v="0"/>
    <x v="19"/>
    <x v="0"/>
    <n v="9"/>
    <x v="4"/>
    <x v="4"/>
    <x v="0"/>
    <s v="Běžné výdaje"/>
    <x v="0"/>
    <n v="6640000"/>
    <n v="6640000"/>
    <n v="6640000"/>
  </r>
  <r>
    <x v="24"/>
    <n v="6112"/>
    <x v="24"/>
    <x v="108"/>
    <x v="0"/>
    <x v="19"/>
    <x v="0"/>
    <n v="9"/>
    <x v="4"/>
    <x v="4"/>
    <x v="0"/>
    <s v="Běžné výdaje"/>
    <x v="0"/>
    <n v="1200000"/>
    <n v="1200000"/>
    <n v="1200000"/>
  </r>
  <r>
    <x v="24"/>
    <n v="6112"/>
    <x v="25"/>
    <x v="109"/>
    <x v="0"/>
    <x v="19"/>
    <x v="0"/>
    <n v="9"/>
    <x v="4"/>
    <x v="4"/>
    <x v="0"/>
    <s v="Běžné výdaje"/>
    <x v="0"/>
    <n v="630000"/>
    <n v="630000"/>
    <n v="630000"/>
  </r>
  <r>
    <x v="25"/>
    <n v="6114"/>
    <x v="18"/>
    <x v="110"/>
    <x v="0"/>
    <x v="19"/>
    <x v="0"/>
    <n v="9"/>
    <x v="4"/>
    <x v="4"/>
    <x v="7"/>
    <s v="UZ - neinv. dotace"/>
    <x v="0"/>
    <n v="0"/>
    <n v="0"/>
    <n v="0"/>
  </r>
  <r>
    <x v="26"/>
    <n v="6171"/>
    <x v="21"/>
    <x v="111"/>
    <x v="0"/>
    <x v="19"/>
    <x v="0"/>
    <n v="9"/>
    <x v="4"/>
    <x v="4"/>
    <x v="0"/>
    <s v="Běžné výdaje"/>
    <x v="0"/>
    <n v="36500000"/>
    <n v="38160000"/>
    <n v="36500000"/>
  </r>
  <r>
    <x v="26"/>
    <n v="6171"/>
    <x v="21"/>
    <x v="111"/>
    <x v="1"/>
    <x v="19"/>
    <x v="0"/>
    <n v="9"/>
    <x v="4"/>
    <x v="4"/>
    <x v="7"/>
    <s v="Běžné výdaje"/>
    <x v="0"/>
    <n v="0"/>
    <n v="0"/>
    <n v="0"/>
  </r>
  <r>
    <x v="26"/>
    <n v="6171"/>
    <x v="21"/>
    <x v="112"/>
    <x v="16"/>
    <x v="19"/>
    <x v="0"/>
    <n v="9"/>
    <x v="4"/>
    <x v="4"/>
    <x v="7"/>
    <s v="AKCE"/>
    <x v="0"/>
    <n v="0"/>
    <n v="0"/>
    <n v="0"/>
  </r>
  <r>
    <x v="26"/>
    <n v="6171"/>
    <x v="18"/>
    <x v="110"/>
    <x v="0"/>
    <x v="19"/>
    <x v="0"/>
    <n v="9"/>
    <x v="4"/>
    <x v="4"/>
    <x v="0"/>
    <s v="Běžné výdaje"/>
    <x v="0"/>
    <n v="1000000"/>
    <n v="1227500"/>
    <n v="1000000"/>
  </r>
  <r>
    <x v="26"/>
    <n v="6171"/>
    <x v="24"/>
    <x v="108"/>
    <x v="0"/>
    <x v="19"/>
    <x v="0"/>
    <n v="9"/>
    <x v="4"/>
    <x v="4"/>
    <x v="0"/>
    <s v="Běžné výdaje"/>
    <x v="0"/>
    <n v="9800000"/>
    <n v="10220000"/>
    <n v="9800000"/>
  </r>
  <r>
    <x v="26"/>
    <n v="6171"/>
    <x v="25"/>
    <x v="113"/>
    <x v="0"/>
    <x v="19"/>
    <x v="0"/>
    <n v="9"/>
    <x v="4"/>
    <x v="4"/>
    <x v="0"/>
    <s v="Běžné výdaje"/>
    <x v="0"/>
    <n v="3550000"/>
    <n v="3700000"/>
    <n v="3550000"/>
  </r>
  <r>
    <x v="26"/>
    <n v="6171"/>
    <x v="21"/>
    <x v="114"/>
    <x v="0"/>
    <x v="19"/>
    <x v="0"/>
    <n v="9"/>
    <x v="4"/>
    <x v="4"/>
    <x v="0"/>
    <s v="Běžné výdaje"/>
    <x v="0"/>
    <n v="230000"/>
    <n v="230000"/>
    <n v="230000"/>
  </r>
  <r>
    <x v="26"/>
    <n v="6171"/>
    <x v="26"/>
    <x v="115"/>
    <x v="0"/>
    <x v="19"/>
    <x v="0"/>
    <n v="9"/>
    <x v="4"/>
    <x v="4"/>
    <x v="0"/>
    <s v="Běžné výdaje"/>
    <x v="0"/>
    <n v="178000"/>
    <n v="178000"/>
    <n v="178000"/>
  </r>
  <r>
    <x v="26"/>
    <n v="6171"/>
    <x v="7"/>
    <x v="116"/>
    <x v="0"/>
    <x v="19"/>
    <x v="0"/>
    <n v="9"/>
    <x v="4"/>
    <x v="4"/>
    <x v="0"/>
    <s v="Běžné výdaje"/>
    <x v="0"/>
    <n v="40000"/>
    <n v="40000"/>
    <n v="40000"/>
  </r>
  <r>
    <x v="26"/>
    <n v="6171"/>
    <x v="8"/>
    <x v="117"/>
    <x v="0"/>
    <x v="19"/>
    <x v="0"/>
    <n v="9"/>
    <x v="4"/>
    <x v="4"/>
    <x v="0"/>
    <s v="Běžné výdaje"/>
    <x v="0"/>
    <n v="500000"/>
    <n v="500000"/>
    <n v="500000"/>
  </r>
  <r>
    <x v="26"/>
    <n v="6171"/>
    <x v="9"/>
    <x v="118"/>
    <x v="0"/>
    <x v="19"/>
    <x v="0"/>
    <n v="9"/>
    <x v="4"/>
    <x v="4"/>
    <x v="0"/>
    <s v="Běžné výdaje"/>
    <x v="0"/>
    <n v="600000"/>
    <n v="600000"/>
    <n v="600000"/>
  </r>
  <r>
    <x v="26"/>
    <n v="6171"/>
    <x v="22"/>
    <x v="101"/>
    <x v="0"/>
    <x v="19"/>
    <x v="0"/>
    <n v="9"/>
    <x v="4"/>
    <x v="4"/>
    <x v="0"/>
    <s v="Běžné výdaje"/>
    <x v="0"/>
    <n v="100000"/>
    <n v="100000"/>
    <n v="100000"/>
  </r>
  <r>
    <x v="26"/>
    <n v="6171"/>
    <x v="27"/>
    <x v="119"/>
    <x v="0"/>
    <x v="19"/>
    <x v="0"/>
    <n v="9"/>
    <x v="4"/>
    <x v="4"/>
    <x v="0"/>
    <s v="Běžné výdaje"/>
    <x v="0"/>
    <n v="500000"/>
    <n v="500000"/>
    <n v="500000"/>
  </r>
  <r>
    <x v="26"/>
    <n v="6171"/>
    <x v="28"/>
    <x v="120"/>
    <x v="0"/>
    <x v="19"/>
    <x v="0"/>
    <n v="9"/>
    <x v="4"/>
    <x v="4"/>
    <x v="0"/>
    <s v="Běžné výdaje"/>
    <x v="0"/>
    <n v="550000"/>
    <n v="550000"/>
    <n v="550000"/>
  </r>
  <r>
    <x v="26"/>
    <n v="6171"/>
    <x v="1"/>
    <x v="121"/>
    <x v="0"/>
    <x v="19"/>
    <x v="0"/>
    <n v="9"/>
    <x v="4"/>
    <x v="4"/>
    <x v="0"/>
    <s v="Běžné výdaje"/>
    <x v="0"/>
    <n v="160000"/>
    <n v="160000"/>
    <n v="160000"/>
  </r>
  <r>
    <x v="26"/>
    <n v="6171"/>
    <x v="29"/>
    <x v="122"/>
    <x v="0"/>
    <x v="19"/>
    <x v="0"/>
    <n v="9"/>
    <x v="4"/>
    <x v="4"/>
    <x v="0"/>
    <s v="Běžné výdaje"/>
    <x v="0"/>
    <n v="1150000"/>
    <n v="1150000"/>
    <n v="1150000"/>
  </r>
  <r>
    <x v="26"/>
    <n v="6171"/>
    <x v="30"/>
    <x v="123"/>
    <x v="0"/>
    <x v="19"/>
    <x v="0"/>
    <n v="9"/>
    <x v="4"/>
    <x v="4"/>
    <x v="0"/>
    <s v="Běžné výdaje"/>
    <x v="0"/>
    <n v="400000"/>
    <n v="400000"/>
    <n v="400000"/>
  </r>
  <r>
    <x v="26"/>
    <n v="6171"/>
    <x v="30"/>
    <x v="123"/>
    <x v="0"/>
    <x v="19"/>
    <x v="0"/>
    <n v="9"/>
    <x v="4"/>
    <x v="4"/>
    <x v="0"/>
    <s v="Běžné výdaje"/>
    <x v="0"/>
    <n v="0"/>
    <n v="83800"/>
    <n v="0"/>
  </r>
  <r>
    <x v="26"/>
    <n v="6171"/>
    <x v="30"/>
    <x v="124"/>
    <x v="0"/>
    <x v="19"/>
    <x v="0"/>
    <n v="9"/>
    <x v="4"/>
    <x v="4"/>
    <x v="7"/>
    <s v="AKCE"/>
    <x v="0"/>
    <n v="0"/>
    <n v="0"/>
    <n v="0"/>
  </r>
  <r>
    <x v="26"/>
    <n v="6171"/>
    <x v="1"/>
    <x v="125"/>
    <x v="0"/>
    <x v="19"/>
    <x v="0"/>
    <n v="9"/>
    <x v="4"/>
    <x v="4"/>
    <x v="0"/>
    <s v="Běžné výdaje"/>
    <x v="0"/>
    <n v="2000000"/>
    <n v="2000000"/>
    <n v="2000000"/>
  </r>
  <r>
    <x v="26"/>
    <n v="6171"/>
    <x v="0"/>
    <x v="126"/>
    <x v="0"/>
    <x v="19"/>
    <x v="0"/>
    <n v="9"/>
    <x v="4"/>
    <x v="4"/>
    <x v="0"/>
    <s v="Běžné výdaje"/>
    <x v="0"/>
    <n v="100000"/>
    <n v="100000"/>
    <n v="100000"/>
  </r>
  <r>
    <x v="26"/>
    <n v="6171"/>
    <x v="31"/>
    <x v="127"/>
    <x v="0"/>
    <x v="19"/>
    <x v="0"/>
    <n v="9"/>
    <x v="4"/>
    <x v="4"/>
    <x v="0"/>
    <s v="Běžné výdaje"/>
    <x v="0"/>
    <n v="1400000"/>
    <n v="1400000"/>
    <n v="1400000"/>
  </r>
  <r>
    <x v="26"/>
    <n v="6171"/>
    <x v="32"/>
    <x v="128"/>
    <x v="0"/>
    <x v="19"/>
    <x v="0"/>
    <n v="9"/>
    <x v="4"/>
    <x v="4"/>
    <x v="0"/>
    <s v="Běžné výdaje"/>
    <x v="0"/>
    <n v="30000"/>
    <n v="30000"/>
    <n v="30000"/>
  </r>
  <r>
    <x v="26"/>
    <n v="6171"/>
    <x v="33"/>
    <x v="129"/>
    <x v="0"/>
    <x v="19"/>
    <x v="0"/>
    <n v="9"/>
    <x v="4"/>
    <x v="4"/>
    <x v="27"/>
    <s v="Běžné výdaje"/>
    <x v="0"/>
    <n v="3530000"/>
    <n v="3530000"/>
    <n v="3530000"/>
  </r>
  <r>
    <x v="26"/>
    <n v="6171"/>
    <x v="34"/>
    <x v="130"/>
    <x v="0"/>
    <x v="19"/>
    <x v="0"/>
    <n v="9"/>
    <x v="4"/>
    <x v="4"/>
    <x v="0"/>
    <s v="Běžné výdaje"/>
    <x v="0"/>
    <n v="50000"/>
    <n v="50000"/>
    <n v="50000"/>
  </r>
  <r>
    <x v="26"/>
    <n v="6171"/>
    <x v="35"/>
    <x v="131"/>
    <x v="0"/>
    <x v="19"/>
    <x v="0"/>
    <n v="9"/>
    <x v="4"/>
    <x v="4"/>
    <x v="0"/>
    <s v="Běžné výdaje"/>
    <x v="1"/>
    <n v="750000"/>
    <n v="750000"/>
    <n v="750000"/>
  </r>
  <r>
    <x v="26"/>
    <n v="6171"/>
    <x v="19"/>
    <x v="132"/>
    <x v="0"/>
    <x v="19"/>
    <x v="0"/>
    <n v="9"/>
    <x v="4"/>
    <x v="4"/>
    <x v="0"/>
    <s v="Běžné výdaje"/>
    <x v="1"/>
    <n v="100000"/>
    <n v="100000"/>
    <n v="100000"/>
  </r>
  <r>
    <x v="26"/>
    <n v="6171"/>
    <x v="36"/>
    <x v="133"/>
    <x v="0"/>
    <x v="19"/>
    <x v="0"/>
    <n v="9"/>
    <x v="4"/>
    <x v="4"/>
    <x v="28"/>
    <s v="AKCE"/>
    <x v="1"/>
    <n v="16000000"/>
    <n v="16000000"/>
    <n v="16000000"/>
  </r>
  <r>
    <x v="26"/>
    <n v="6171"/>
    <x v="2"/>
    <x v="134"/>
    <x v="0"/>
    <x v="19"/>
    <x v="0"/>
    <n v="9"/>
    <x v="4"/>
    <x v="4"/>
    <x v="0"/>
    <s v="Běžné výdaje"/>
    <x v="1"/>
    <n v="100000"/>
    <n v="100000"/>
    <n v="100000"/>
  </r>
  <r>
    <x v="26"/>
    <n v="6171"/>
    <x v="36"/>
    <x v="135"/>
    <x v="0"/>
    <x v="19"/>
    <x v="0"/>
    <n v="9"/>
    <x v="4"/>
    <x v="4"/>
    <x v="0"/>
    <s v="Běžné výdaje"/>
    <x v="1"/>
    <n v="560000"/>
    <n v="560000"/>
    <n v="560000"/>
  </r>
  <r>
    <x v="26"/>
    <n v="6171"/>
    <x v="9"/>
    <x v="136"/>
    <x v="0"/>
    <x v="20"/>
    <x v="0"/>
    <n v="9"/>
    <x v="2"/>
    <x v="2"/>
    <x v="0"/>
    <s v="Běžné výdaje"/>
    <x v="0"/>
    <n v="250000"/>
    <n v="250000"/>
    <n v="250000"/>
  </r>
  <r>
    <x v="26"/>
    <n v="6171"/>
    <x v="12"/>
    <x v="48"/>
    <x v="0"/>
    <x v="20"/>
    <x v="0"/>
    <n v="9"/>
    <x v="2"/>
    <x v="2"/>
    <x v="0"/>
    <s v="Běžné výdaje"/>
    <x v="0"/>
    <n v="200000"/>
    <n v="200000"/>
    <n v="200000"/>
  </r>
  <r>
    <x v="26"/>
    <n v="6171"/>
    <x v="10"/>
    <x v="46"/>
    <x v="0"/>
    <x v="20"/>
    <x v="0"/>
    <n v="9"/>
    <x v="2"/>
    <x v="2"/>
    <x v="0"/>
    <s v="Běžné výdaje"/>
    <x v="0"/>
    <n v="1050000"/>
    <n v="1050000"/>
    <n v="1050000"/>
  </r>
  <r>
    <x v="26"/>
    <n v="6171"/>
    <x v="11"/>
    <x v="47"/>
    <x v="0"/>
    <x v="20"/>
    <x v="0"/>
    <n v="9"/>
    <x v="2"/>
    <x v="2"/>
    <x v="0"/>
    <s v="Běžné výdaje"/>
    <x v="0"/>
    <n v="900000"/>
    <n v="900000"/>
    <n v="900000"/>
  </r>
  <r>
    <x v="26"/>
    <n v="6171"/>
    <x v="0"/>
    <x v="137"/>
    <x v="0"/>
    <x v="21"/>
    <x v="0"/>
    <n v="9"/>
    <x v="6"/>
    <x v="6"/>
    <x v="0"/>
    <s v="Běžné výdaje"/>
    <x v="0"/>
    <n v="1000000"/>
    <n v="1000000"/>
    <n v="1000000"/>
  </r>
  <r>
    <x v="26"/>
    <n v="6171"/>
    <x v="1"/>
    <x v="44"/>
    <x v="0"/>
    <x v="20"/>
    <x v="0"/>
    <n v="9"/>
    <x v="2"/>
    <x v="2"/>
    <x v="0"/>
    <s v="Běžné výdaje"/>
    <x v="0"/>
    <n v="700000"/>
    <n v="700000"/>
    <n v="700000"/>
  </r>
  <r>
    <x v="26"/>
    <n v="6171"/>
    <x v="29"/>
    <x v="122"/>
    <x v="0"/>
    <x v="20"/>
    <x v="0"/>
    <n v="9"/>
    <x v="2"/>
    <x v="2"/>
    <x v="0"/>
    <s v="Běžné výdaje"/>
    <x v="0"/>
    <n v="120000"/>
    <n v="120000"/>
    <n v="120000"/>
  </r>
  <r>
    <x v="26"/>
    <n v="6171"/>
    <x v="35"/>
    <x v="138"/>
    <x v="0"/>
    <x v="20"/>
    <x v="0"/>
    <n v="9"/>
    <x v="2"/>
    <x v="2"/>
    <x v="0"/>
    <s v="Běžné výdaje"/>
    <x v="0"/>
    <n v="1000000"/>
    <n v="1000000"/>
    <n v="1000000"/>
  </r>
  <r>
    <x v="26"/>
    <n v="6171"/>
    <x v="37"/>
    <x v="139"/>
    <x v="0"/>
    <x v="22"/>
    <x v="0"/>
    <n v="9"/>
    <x v="1"/>
    <x v="1"/>
    <x v="0"/>
    <s v="Běžné výdaje"/>
    <x v="0"/>
    <n v="150000"/>
    <n v="150000"/>
    <n v="150000"/>
  </r>
  <r>
    <x v="26"/>
    <n v="6171"/>
    <x v="9"/>
    <x v="140"/>
    <x v="0"/>
    <x v="22"/>
    <x v="0"/>
    <n v="9"/>
    <x v="1"/>
    <x v="1"/>
    <x v="0"/>
    <s v="Běžné výdaje"/>
    <x v="0"/>
    <n v="200000"/>
    <n v="200000"/>
    <n v="200000"/>
  </r>
  <r>
    <x v="26"/>
    <n v="6171"/>
    <x v="33"/>
    <x v="141"/>
    <x v="0"/>
    <x v="22"/>
    <x v="0"/>
    <n v="9"/>
    <x v="1"/>
    <x v="1"/>
    <x v="29"/>
    <s v="AKCE"/>
    <x v="0"/>
    <n v="0"/>
    <n v="27400"/>
    <n v="0"/>
  </r>
  <r>
    <x v="26"/>
    <n v="6171"/>
    <x v="2"/>
    <x v="142"/>
    <x v="0"/>
    <x v="22"/>
    <x v="0"/>
    <n v="9"/>
    <x v="1"/>
    <x v="1"/>
    <x v="0"/>
    <s v="Běžné výdaje"/>
    <x v="1"/>
    <n v="5500000"/>
    <n v="3758200"/>
    <n v="5500000"/>
  </r>
  <r>
    <x v="27"/>
    <n v="6310"/>
    <x v="38"/>
    <x v="143"/>
    <x v="0"/>
    <x v="23"/>
    <x v="0"/>
    <n v="10"/>
    <x v="4"/>
    <x v="4"/>
    <x v="0"/>
    <s v="Běžné výdaje"/>
    <x v="0"/>
    <n v="140000"/>
    <n v="140000"/>
    <n v="140000"/>
  </r>
  <r>
    <x v="28"/>
    <n v="6320"/>
    <x v="38"/>
    <x v="144"/>
    <x v="0"/>
    <x v="23"/>
    <x v="0"/>
    <n v="10"/>
    <x v="4"/>
    <x v="4"/>
    <x v="0"/>
    <s v="Běžné výdaje"/>
    <x v="0"/>
    <n v="400000"/>
    <n v="400000"/>
    <n v="400000"/>
  </r>
  <r>
    <x v="29"/>
    <n v="6330"/>
    <x v="6"/>
    <x v="145"/>
    <x v="0"/>
    <x v="23"/>
    <x v="0"/>
    <n v="10"/>
    <x v="1"/>
    <x v="1"/>
    <x v="30"/>
    <s v="AKCE"/>
    <x v="1"/>
    <n v="0"/>
    <n v="3974600"/>
    <n v="0"/>
  </r>
  <r>
    <x v="29"/>
    <n v="6330"/>
    <x v="39"/>
    <x v="145"/>
    <x v="4"/>
    <x v="23"/>
    <x v="0"/>
    <n v="10"/>
    <x v="1"/>
    <x v="1"/>
    <x v="7"/>
    <s v="AKCE"/>
    <x v="0"/>
    <n v="0"/>
    <n v="0"/>
    <n v="0"/>
  </r>
  <r>
    <x v="29"/>
    <n v="6330"/>
    <x v="39"/>
    <x v="145"/>
    <x v="0"/>
    <x v="23"/>
    <x v="0"/>
    <n v="10"/>
    <x v="1"/>
    <x v="1"/>
    <x v="7"/>
    <s v="AKCE"/>
    <x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">
  <r>
    <x v="0"/>
    <x v="0"/>
    <x v="0"/>
    <x v="0"/>
    <x v="0"/>
    <x v="0"/>
    <x v="0"/>
    <n v="19000000"/>
    <n v="19000000"/>
    <n v="19000000"/>
    <m/>
    <m/>
    <m/>
  </r>
  <r>
    <x v="1"/>
    <x v="1"/>
    <x v="0"/>
    <x v="0"/>
    <x v="0"/>
    <x v="1"/>
    <x v="0"/>
    <n v="2300000"/>
    <n v="2300000"/>
    <n v="2300000"/>
    <m/>
    <m/>
    <m/>
  </r>
  <r>
    <x v="2"/>
    <x v="2"/>
    <x v="0"/>
    <x v="0"/>
    <x v="0"/>
    <x v="2"/>
    <x v="0"/>
    <n v="260000"/>
    <n v="260000"/>
    <n v="260000"/>
    <m/>
    <m/>
    <m/>
  </r>
  <r>
    <x v="3"/>
    <x v="2"/>
    <x v="0"/>
    <x v="0"/>
    <x v="0"/>
    <x v="3"/>
    <x v="0"/>
    <n v="50000"/>
    <n v="50000"/>
    <n v="50000"/>
    <m/>
    <m/>
    <m/>
  </r>
  <r>
    <x v="4"/>
    <x v="2"/>
    <x v="0"/>
    <x v="0"/>
    <x v="0"/>
    <x v="4"/>
    <x v="0"/>
    <n v="500000"/>
    <n v="500000"/>
    <n v="500000"/>
    <m/>
    <m/>
    <m/>
  </r>
  <r>
    <x v="5"/>
    <x v="3"/>
    <x v="1"/>
    <x v="0"/>
    <x v="1"/>
    <x v="5"/>
    <x v="0"/>
    <n v="1800000"/>
    <n v="1800000"/>
    <n v="1800000"/>
    <m/>
    <m/>
    <m/>
  </r>
  <r>
    <x v="6"/>
    <x v="4"/>
    <x v="1"/>
    <x v="0"/>
    <x v="2"/>
    <x v="6"/>
    <x v="1"/>
    <n v="200000"/>
    <n v="200000"/>
    <n v="200000"/>
    <m/>
    <m/>
    <m/>
  </r>
  <r>
    <x v="7"/>
    <x v="4"/>
    <x v="1"/>
    <x v="0"/>
    <x v="3"/>
    <x v="6"/>
    <x v="2"/>
    <n v="200000"/>
    <n v="200000"/>
    <n v="200000"/>
    <m/>
    <m/>
    <m/>
  </r>
  <r>
    <x v="8"/>
    <x v="4"/>
    <x v="1"/>
    <x v="0"/>
    <x v="4"/>
    <x v="6"/>
    <x v="1"/>
    <n v="0"/>
    <n v="0"/>
    <n v="0"/>
    <m/>
    <m/>
    <m/>
  </r>
  <r>
    <x v="9"/>
    <x v="4"/>
    <x v="1"/>
    <x v="0"/>
    <x v="5"/>
    <x v="6"/>
    <x v="1"/>
    <n v="0"/>
    <n v="0"/>
    <n v="0"/>
    <m/>
    <m/>
    <m/>
  </r>
  <r>
    <x v="10"/>
    <x v="4"/>
    <x v="1"/>
    <x v="0"/>
    <x v="1"/>
    <x v="6"/>
    <x v="0"/>
    <n v="2000"/>
    <n v="2000"/>
    <n v="2000"/>
    <m/>
    <m/>
    <m/>
  </r>
  <r>
    <x v="11"/>
    <x v="5"/>
    <x v="1"/>
    <x v="0"/>
    <x v="6"/>
    <x v="7"/>
    <x v="3"/>
    <n v="0"/>
    <n v="0"/>
    <n v="0"/>
    <m/>
    <m/>
    <m/>
  </r>
  <r>
    <x v="12"/>
    <x v="5"/>
    <x v="1"/>
    <x v="0"/>
    <x v="7"/>
    <x v="8"/>
    <x v="3"/>
    <n v="0"/>
    <n v="0"/>
    <n v="0"/>
    <n v="33092"/>
    <m/>
    <m/>
  </r>
  <r>
    <x v="13"/>
    <x v="5"/>
    <x v="1"/>
    <x v="0"/>
    <x v="6"/>
    <x v="8"/>
    <x v="3"/>
    <n v="0"/>
    <n v="22900"/>
    <n v="0"/>
    <n v="138"/>
    <m/>
    <m/>
  </r>
  <r>
    <x v="13"/>
    <x v="5"/>
    <x v="1"/>
    <x v="0"/>
    <x v="7"/>
    <x v="8"/>
    <x v="3"/>
    <n v="0"/>
    <n v="60000"/>
    <n v="0"/>
    <n v="138"/>
    <m/>
    <m/>
  </r>
  <r>
    <x v="14"/>
    <x v="5"/>
    <x v="1"/>
    <x v="0"/>
    <x v="8"/>
    <x v="9"/>
    <x v="0"/>
    <n v="0"/>
    <n v="0"/>
    <n v="0"/>
    <m/>
    <m/>
    <m/>
  </r>
  <r>
    <x v="14"/>
    <x v="5"/>
    <x v="1"/>
    <x v="0"/>
    <x v="9"/>
    <x v="9"/>
    <x v="4"/>
    <n v="0"/>
    <n v="0"/>
    <n v="0"/>
    <m/>
    <m/>
    <m/>
  </r>
  <r>
    <x v="14"/>
    <x v="5"/>
    <x v="1"/>
    <x v="0"/>
    <x v="1"/>
    <x v="10"/>
    <x v="0"/>
    <n v="0"/>
    <n v="83800"/>
    <n v="0"/>
    <m/>
    <m/>
    <m/>
  </r>
  <r>
    <x v="15"/>
    <x v="5"/>
    <x v="1"/>
    <x v="0"/>
    <x v="10"/>
    <x v="11"/>
    <x v="5"/>
    <n v="1000000"/>
    <n v="1000000"/>
    <n v="1000000"/>
    <m/>
    <m/>
    <m/>
  </r>
  <r>
    <x v="16"/>
    <x v="5"/>
    <x v="1"/>
    <x v="0"/>
    <x v="7"/>
    <x v="12"/>
    <x v="3"/>
    <n v="0"/>
    <n v="0"/>
    <n v="0"/>
    <m/>
    <m/>
    <m/>
  </r>
  <r>
    <x v="17"/>
    <x v="6"/>
    <x v="2"/>
    <x v="0"/>
    <x v="1"/>
    <x v="13"/>
    <x v="5"/>
    <n v="0"/>
    <n v="0"/>
    <n v="0"/>
    <m/>
    <m/>
    <m/>
  </r>
  <r>
    <x v="18"/>
    <x v="7"/>
    <x v="3"/>
    <x v="0"/>
    <x v="11"/>
    <x v="14"/>
    <x v="5"/>
    <n v="56436300"/>
    <n v="56436300"/>
    <n v="56436300"/>
    <m/>
    <m/>
    <m/>
  </r>
  <r>
    <x v="19"/>
    <x v="7"/>
    <x v="3"/>
    <x v="0"/>
    <x v="11"/>
    <x v="14"/>
    <x v="5"/>
    <n v="19264700"/>
    <n v="19264700"/>
    <n v="19264700"/>
    <m/>
    <m/>
    <m/>
  </r>
  <r>
    <x v="19"/>
    <x v="7"/>
    <x v="3"/>
    <x v="0"/>
    <x v="11"/>
    <x v="14"/>
    <x v="5"/>
    <n v="5081100"/>
    <n v="5081100"/>
    <n v="5081100"/>
    <m/>
    <m/>
    <m/>
  </r>
  <r>
    <x v="20"/>
    <x v="7"/>
    <x v="3"/>
    <x v="1"/>
    <x v="11"/>
    <x v="14"/>
    <x v="5"/>
    <n v="0"/>
    <n v="0"/>
    <n v="0"/>
    <m/>
    <m/>
    <m/>
  </r>
  <r>
    <x v="21"/>
    <x v="7"/>
    <x v="3"/>
    <x v="1"/>
    <x v="11"/>
    <x v="14"/>
    <x v="5"/>
    <n v="0"/>
    <n v="0"/>
    <n v="0"/>
    <m/>
    <m/>
    <m/>
  </r>
  <r>
    <x v="22"/>
    <x v="7"/>
    <x v="3"/>
    <x v="1"/>
    <x v="11"/>
    <x v="14"/>
    <x v="5"/>
    <n v="0"/>
    <n v="0"/>
    <n v="0"/>
    <n v="81"/>
    <m/>
    <m/>
  </r>
  <r>
    <x v="23"/>
    <x v="7"/>
    <x v="3"/>
    <x v="1"/>
    <x v="11"/>
    <x v="14"/>
    <x v="5"/>
    <n v="0"/>
    <n v="0"/>
    <n v="0"/>
    <n v="99"/>
    <m/>
    <m/>
  </r>
  <r>
    <x v="24"/>
    <x v="7"/>
    <x v="3"/>
    <x v="1"/>
    <x v="11"/>
    <x v="14"/>
    <x v="5"/>
    <n v="0"/>
    <n v="0"/>
    <n v="0"/>
    <n v="96"/>
    <m/>
    <m/>
  </r>
  <r>
    <x v="25"/>
    <x v="7"/>
    <x v="3"/>
    <x v="1"/>
    <x v="11"/>
    <x v="14"/>
    <x v="5"/>
    <n v="0"/>
    <n v="0"/>
    <n v="0"/>
    <n v="81"/>
    <m/>
    <m/>
  </r>
  <r>
    <x v="26"/>
    <x v="7"/>
    <x v="3"/>
    <x v="1"/>
    <x v="11"/>
    <x v="14"/>
    <x v="5"/>
    <n v="0"/>
    <n v="0"/>
    <n v="0"/>
    <n v="81"/>
    <m/>
    <m/>
  </r>
  <r>
    <x v="27"/>
    <x v="7"/>
    <x v="3"/>
    <x v="1"/>
    <x v="11"/>
    <x v="14"/>
    <x v="5"/>
    <n v="0"/>
    <n v="29900"/>
    <n v="0"/>
    <n v="81"/>
    <m/>
    <m/>
  </r>
  <r>
    <x v="28"/>
    <x v="7"/>
    <x v="3"/>
    <x v="1"/>
    <x v="11"/>
    <x v="14"/>
    <x v="5"/>
    <n v="0"/>
    <n v="0"/>
    <n v="0"/>
    <n v="93"/>
    <m/>
    <m/>
  </r>
  <r>
    <x v="29"/>
    <x v="7"/>
    <x v="3"/>
    <x v="1"/>
    <x v="11"/>
    <x v="14"/>
    <x v="5"/>
    <n v="0"/>
    <n v="0"/>
    <n v="0"/>
    <n v="98"/>
    <m/>
    <m/>
  </r>
  <r>
    <x v="30"/>
    <x v="7"/>
    <x v="3"/>
    <x v="1"/>
    <x v="11"/>
    <x v="14"/>
    <x v="5"/>
    <n v="0"/>
    <n v="0"/>
    <n v="0"/>
    <n v="115"/>
    <m/>
    <m/>
  </r>
  <r>
    <x v="31"/>
    <x v="7"/>
    <x v="3"/>
    <x v="1"/>
    <x v="11"/>
    <x v="14"/>
    <x v="5"/>
    <n v="0"/>
    <n v="0"/>
    <n v="0"/>
    <n v="137"/>
    <m/>
    <m/>
  </r>
  <r>
    <x v="32"/>
    <x v="7"/>
    <x v="3"/>
    <x v="1"/>
    <x v="11"/>
    <x v="15"/>
    <x v="5"/>
    <n v="0"/>
    <n v="60000000"/>
    <n v="0"/>
    <n v="84"/>
    <m/>
    <m/>
  </r>
  <r>
    <x v="33"/>
    <x v="7"/>
    <x v="3"/>
    <x v="1"/>
    <x v="11"/>
    <x v="15"/>
    <x v="5"/>
    <n v="0"/>
    <n v="10000000"/>
    <n v="0"/>
    <n v="148"/>
    <m/>
    <m/>
  </r>
  <r>
    <x v="34"/>
    <x v="7"/>
    <x v="3"/>
    <x v="1"/>
    <x v="11"/>
    <x v="15"/>
    <x v="5"/>
    <n v="0"/>
    <n v="0"/>
    <n v="0"/>
    <n v="148"/>
    <m/>
    <m/>
  </r>
  <r>
    <x v="35"/>
    <x v="7"/>
    <x v="3"/>
    <x v="1"/>
    <x v="11"/>
    <x v="15"/>
    <x v="5"/>
    <n v="0"/>
    <n v="1000000"/>
    <n v="0"/>
    <n v="84"/>
    <m/>
    <m/>
  </r>
  <r>
    <x v="36"/>
    <x v="7"/>
    <x v="3"/>
    <x v="1"/>
    <x v="11"/>
    <x v="15"/>
    <x v="5"/>
    <n v="0"/>
    <n v="2974000"/>
    <n v="0"/>
    <n v="84"/>
    <m/>
    <m/>
  </r>
  <r>
    <x v="37"/>
    <x v="7"/>
    <x v="3"/>
    <x v="1"/>
    <x v="11"/>
    <x v="14"/>
    <x v="5"/>
    <n v="0"/>
    <n v="0"/>
    <n v="0"/>
    <m/>
    <m/>
    <m/>
  </r>
  <r>
    <x v="18"/>
    <x v="8"/>
    <x v="3"/>
    <x v="0"/>
    <x v="11"/>
    <x v="14"/>
    <x v="5"/>
    <n v="11945000"/>
    <n v="11945000"/>
    <n v="11945000"/>
    <m/>
    <m/>
    <m/>
  </r>
  <r>
    <x v="18"/>
    <x v="8"/>
    <x v="3"/>
    <x v="1"/>
    <x v="11"/>
    <x v="14"/>
    <x v="5"/>
    <n v="0"/>
    <n v="198000"/>
    <n v="0"/>
    <n v="13010"/>
    <m/>
    <m/>
  </r>
  <r>
    <x v="18"/>
    <x v="8"/>
    <x v="3"/>
    <x v="1"/>
    <x v="11"/>
    <x v="14"/>
    <x v="5"/>
    <n v="0"/>
    <n v="0"/>
    <n v="0"/>
    <n v="13024"/>
    <m/>
    <m/>
  </r>
  <r>
    <x v="18"/>
    <x v="8"/>
    <x v="3"/>
    <x v="1"/>
    <x v="11"/>
    <x v="14"/>
    <x v="5"/>
    <n v="0"/>
    <n v="0"/>
    <n v="0"/>
    <n v="13015"/>
    <m/>
    <m/>
  </r>
  <r>
    <x v="18"/>
    <x v="8"/>
    <x v="3"/>
    <x v="1"/>
    <x v="11"/>
    <x v="14"/>
    <x v="5"/>
    <n v="0"/>
    <n v="0"/>
    <n v="0"/>
    <n v="98071"/>
    <m/>
    <m/>
  </r>
  <r>
    <x v="18"/>
    <x v="8"/>
    <x v="3"/>
    <x v="1"/>
    <x v="11"/>
    <x v="14"/>
    <x v="5"/>
    <n v="0"/>
    <n v="0"/>
    <n v="0"/>
    <n v="14022"/>
    <m/>
    <m/>
  </r>
  <r>
    <x v="18"/>
    <x v="8"/>
    <x v="3"/>
    <x v="1"/>
    <x v="11"/>
    <x v="14"/>
    <x v="5"/>
    <n v="0"/>
    <n v="0"/>
    <n v="0"/>
    <n v="34053"/>
    <m/>
    <m/>
  </r>
  <r>
    <x v="18"/>
    <x v="8"/>
    <x v="3"/>
    <x v="1"/>
    <x v="11"/>
    <x v="14"/>
    <x v="5"/>
    <n v="0"/>
    <n v="519300"/>
    <n v="0"/>
    <n v="33092"/>
    <m/>
    <m/>
  </r>
  <r>
    <x v="18"/>
    <x v="8"/>
    <x v="3"/>
    <x v="1"/>
    <x v="11"/>
    <x v="14"/>
    <x v="5"/>
    <n v="0"/>
    <n v="0"/>
    <n v="0"/>
    <n v="33092"/>
    <m/>
    <m/>
  </r>
  <r>
    <x v="38"/>
    <x v="8"/>
    <x v="3"/>
    <x v="1"/>
    <x v="11"/>
    <x v="15"/>
    <x v="5"/>
    <n v="0"/>
    <n v="0"/>
    <n v="0"/>
    <n v="17526"/>
    <m/>
    <m/>
  </r>
  <r>
    <x v="39"/>
    <x v="9"/>
    <x v="3"/>
    <x v="0"/>
    <x v="11"/>
    <x v="16"/>
    <x v="5"/>
    <n v="28000000"/>
    <n v="30505500"/>
    <n v="28000000"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s v="Příjmy"/>
    <n v="34500000"/>
    <n v="34500000"/>
    <n v="33900000"/>
  </r>
  <r>
    <x v="1"/>
    <x v="0"/>
    <s v="Příjmy"/>
    <n v="15000000"/>
    <n v="15000000"/>
    <n v="15000000"/>
  </r>
  <r>
    <x v="0"/>
    <x v="1"/>
    <s v="Příjmy"/>
    <n v="9700000"/>
    <n v="9700000"/>
    <n v="9400000"/>
  </r>
  <r>
    <x v="1"/>
    <x v="1"/>
    <s v="Příjmy"/>
    <n v="3100000"/>
    <n v="3100000"/>
    <n v="3100000"/>
  </r>
  <r>
    <x v="2"/>
    <x v="2"/>
    <s v="Příjmy"/>
    <n v="500000"/>
    <n v="500000"/>
    <n v="500000"/>
  </r>
  <r>
    <x v="3"/>
    <x v="2"/>
    <s v="Příjmy"/>
    <n v="0"/>
    <n v="0"/>
    <n v="0"/>
  </r>
  <r>
    <x v="4"/>
    <x v="2"/>
    <s v="Příjmy"/>
    <n v="0"/>
    <n v="0"/>
    <n v="0"/>
  </r>
  <r>
    <x v="5"/>
    <x v="2"/>
    <s v="Příjmy"/>
    <n v="42100000"/>
    <n v="42100000"/>
    <n v="0"/>
  </r>
  <r>
    <x v="6"/>
    <x v="2"/>
    <s v="Příjmy"/>
    <n v="100000"/>
    <n v="100000"/>
    <n v="10000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s v="Výdaje"/>
    <n v="17500000"/>
    <n v="17500000"/>
    <n v="16500000"/>
  </r>
  <r>
    <x v="1"/>
    <x v="0"/>
    <s v="Výdaje"/>
    <n v="10700000"/>
    <n v="10700000"/>
    <n v="11750000"/>
  </r>
  <r>
    <x v="2"/>
    <x v="0"/>
    <s v="Výdaje"/>
    <n v="18800000"/>
    <n v="18800000"/>
    <n v="18300000"/>
  </r>
  <r>
    <x v="0"/>
    <x v="1"/>
    <s v="Výdaje"/>
    <n v="2900000"/>
    <n v="2900000"/>
    <n v="4050000"/>
  </r>
  <r>
    <x v="3"/>
    <x v="2"/>
    <s v="Výdaje"/>
    <n v="0"/>
    <n v="0"/>
    <n v="0"/>
  </r>
  <r>
    <x v="4"/>
    <x v="3"/>
    <s v="Výdaje"/>
    <n v="0"/>
    <n v="0"/>
    <n v="0"/>
  </r>
  <r>
    <x v="5"/>
    <x v="4"/>
    <s v="Výdaje"/>
    <n v="28000000"/>
    <n v="30505500"/>
    <n v="280000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s v="Výnosy"/>
    <n v="35000000"/>
    <n v="35000000"/>
    <n v="34200000"/>
  </r>
  <r>
    <x v="1"/>
    <x v="0"/>
    <s v="Výnosy"/>
    <n v="8000000"/>
    <n v="8000000"/>
    <n v="7800000"/>
  </r>
  <r>
    <x v="2"/>
    <x v="0"/>
    <s v="Výnosy"/>
    <n v="2200000"/>
    <n v="2200000"/>
    <n v="1800000"/>
  </r>
  <r>
    <x v="3"/>
    <x v="1"/>
    <s v="Výnosy"/>
    <n v="0"/>
    <n v="0"/>
    <n v="0"/>
  </r>
  <r>
    <x v="4"/>
    <x v="1"/>
    <s v="Výnosy"/>
    <n v="0"/>
    <n v="0"/>
    <n v="0"/>
  </r>
  <r>
    <x v="5"/>
    <x v="1"/>
    <s v="Výnosy"/>
    <n v="42100000"/>
    <n v="42100000"/>
    <n v="0"/>
  </r>
  <r>
    <x v="6"/>
    <x v="1"/>
    <s v="Výnosy"/>
    <n v="100000"/>
    <n v="100000"/>
    <n v="10000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s v="Zůstatek finančních prostředků"/>
    <s v="8 - Financování"/>
    <s v="Financování"/>
    <s v="0000"/>
    <s v="8115"/>
    <n v="900"/>
    <n v="22885700"/>
    <n v="23812600"/>
    <n v="22885700"/>
  </r>
  <r>
    <x v="1"/>
    <s v="Zůstatek finančních prostředků"/>
    <s v="8 - Financování"/>
    <s v="Financování"/>
    <s v="0000"/>
    <s v="8115"/>
    <n v="900"/>
    <n v="0"/>
    <n v="62776900"/>
    <n v="0"/>
  </r>
  <r>
    <x v="2"/>
    <s v="Zůstatek finančních prostředků"/>
    <s v="8 - Financování"/>
    <s v="Financování"/>
    <s v="0000"/>
    <s v="8115"/>
    <n v="900"/>
    <n v="0"/>
    <n v="0"/>
    <n v="0"/>
  </r>
  <r>
    <x v="3"/>
    <s v="Zůstatek finančních prostředků"/>
    <s v="8 - Financování"/>
    <s v="Financování"/>
    <s v="0000"/>
    <s v="8115"/>
    <n v="900"/>
    <n v="0"/>
    <n v="0"/>
    <n v="0"/>
  </r>
  <r>
    <x v="4"/>
    <s v="Půjčky"/>
    <s v="8 - Financování"/>
    <s v="Financování"/>
    <s v="0000"/>
    <s v="8113"/>
    <n v="900"/>
    <n v="0"/>
    <n v="0"/>
    <n v="0"/>
  </r>
  <r>
    <x v="5"/>
    <s v="Splátky"/>
    <s v="8 - Financování"/>
    <s v="Financování"/>
    <s v="0000"/>
    <s v="8114"/>
    <n v="900"/>
    <n v="0"/>
    <n v="0"/>
    <n v="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x v="0"/>
    <s v="Náklady"/>
    <n v="9000000"/>
    <n v="6500000"/>
    <n v="3900000"/>
  </r>
  <r>
    <x v="0"/>
    <x v="1"/>
    <s v="Náklady"/>
    <n v="0"/>
    <n v="2500000"/>
    <n v="5100000"/>
  </r>
  <r>
    <x v="1"/>
    <x v="1"/>
    <s v="Náklady"/>
    <n v="0"/>
    <n v="0"/>
    <n v="1000000"/>
  </r>
  <r>
    <x v="2"/>
    <x v="0"/>
    <s v="Náklady"/>
    <n v="1900000"/>
    <n v="1600000"/>
    <n v="1050000"/>
  </r>
  <r>
    <x v="2"/>
    <x v="1"/>
    <s v="Náklady"/>
    <n v="0"/>
    <n v="300000"/>
    <n v="1000000"/>
  </r>
  <r>
    <x v="3"/>
    <x v="2"/>
    <s v="Náklady"/>
    <n v="2250000"/>
    <n v="2250000"/>
    <n v="2250000"/>
  </r>
  <r>
    <x v="3"/>
    <x v="2"/>
    <s v="Náklady"/>
    <n v="2250000"/>
    <n v="2250000"/>
    <n v="2250000"/>
  </r>
  <r>
    <x v="4"/>
    <x v="2"/>
    <s v="Náklady"/>
    <n v="4000000"/>
    <n v="4000000"/>
    <n v="0"/>
  </r>
  <r>
    <x v="5"/>
    <x v="2"/>
    <s v="Náklady"/>
    <n v="0"/>
    <n v="0"/>
    <n v="3000000"/>
  </r>
  <r>
    <x v="6"/>
    <x v="2"/>
    <s v="Náklady"/>
    <n v="1000000"/>
    <n v="1000000"/>
    <n v="2000000"/>
  </r>
  <r>
    <x v="7"/>
    <x v="3"/>
    <s v="Náklady"/>
    <n v="9000000"/>
    <n v="9000000"/>
    <n v="10000000"/>
  </r>
  <r>
    <x v="8"/>
    <x v="3"/>
    <s v="Náklady"/>
    <n v="1700000"/>
    <n v="1700000"/>
    <n v="1250000"/>
  </r>
  <r>
    <x v="8"/>
    <x v="4"/>
    <s v="Náklady"/>
    <n v="0"/>
    <n v="0"/>
    <n v="500000"/>
  </r>
  <r>
    <x v="9"/>
    <x v="5"/>
    <s v="Náklady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Kontingenční tabulka1" cacheId="408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daje rozpočtu  - Oddíl a Paragraf">
  <location ref="A22:C121" firstHeaderRow="0" firstDataRow="1" firstDataCol="1"/>
  <pivotFields count="16">
    <pivotField axis="axisRow" showAll="0" sortType="ascending">
      <items count="38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m="1" x="30"/>
        <item x="14"/>
        <item x="13"/>
        <item x="15"/>
        <item x="16"/>
        <item x="19"/>
        <item x="20"/>
        <item x="17"/>
        <item x="18"/>
        <item x="21"/>
        <item m="1" x="31"/>
        <item x="22"/>
        <item x="23"/>
        <item x="24"/>
        <item x="25"/>
        <item m="1" x="36"/>
        <item m="1" x="33"/>
        <item m="1" x="32"/>
        <item x="26"/>
        <item m="1" x="34"/>
        <item x="27"/>
        <item x="28"/>
        <item x="29"/>
        <item m="1" x="35"/>
        <item t="default"/>
      </items>
    </pivotField>
    <pivotField showAll="0" defaultSubtotal="0"/>
    <pivotField numFmtId="1" showAll="0" defaultSubtotal="0"/>
    <pivotField showAll="0"/>
    <pivotField showAll="0" defaultSubtotal="0"/>
    <pivotField showAll="0" defaultSubtotal="0"/>
    <pivotField showAll="0" defaultSubtotal="0"/>
    <pivotField showAll="0"/>
    <pivotField showAll="0" defaultSubtotal="0"/>
    <pivotField showAll="0"/>
    <pivotField axis="axisRow" showAll="0" defaultSubtotal="0">
      <items count="51">
        <item m="1" x="42"/>
        <item x="15"/>
        <item m="1" x="37"/>
        <item m="1" x="34"/>
        <item m="1" x="39"/>
        <item x="20"/>
        <item x="19"/>
        <item m="1" x="43"/>
        <item m="1" x="40"/>
        <item m="1" x="48"/>
        <item x="0"/>
        <item x="17"/>
        <item x="5"/>
        <item x="3"/>
        <item m="1" x="36"/>
        <item x="10"/>
        <item x="27"/>
        <item m="1" x="44"/>
        <item m="1" x="47"/>
        <item m="1" x="41"/>
        <item m="1" x="49"/>
        <item m="1" x="45"/>
        <item m="1" x="50"/>
        <item m="1" x="46"/>
        <item m="1" x="33"/>
        <item m="1" x="31"/>
        <item x="13"/>
        <item x="21"/>
        <item x="8"/>
        <item x="28"/>
        <item m="1" x="38"/>
        <item m="1" x="35"/>
        <item x="1"/>
        <item x="7"/>
        <item x="9"/>
        <item x="12"/>
        <item x="14"/>
        <item x="24"/>
        <item x="25"/>
        <item x="26"/>
        <item m="1" x="32"/>
        <item x="23"/>
        <item x="2"/>
        <item x="18"/>
        <item x="16"/>
        <item x="4"/>
        <item x="6"/>
        <item x="11"/>
        <item x="22"/>
        <item x="29"/>
        <item x="30"/>
      </items>
    </pivotField>
    <pivotField showAll="0" defaultSubtotal="0"/>
    <pivotField showAll="0"/>
    <pivotField dataField="1" numFmtId="3" showAll="0"/>
    <pivotField dataField="1" numFmtId="3" showAll="0"/>
    <pivotField numFmtId="3" showAll="0"/>
  </pivotFields>
  <rowFields count="2">
    <field x="0"/>
    <field x="10"/>
  </rowFields>
  <rowItems count="99">
    <i>
      <x/>
    </i>
    <i r="1">
      <x v="10"/>
    </i>
    <i>
      <x v="1"/>
    </i>
    <i r="1">
      <x v="10"/>
    </i>
    <i r="1">
      <x v="32"/>
    </i>
    <i r="1">
      <x v="42"/>
    </i>
    <i>
      <x v="2"/>
    </i>
    <i r="1">
      <x v="10"/>
    </i>
    <i>
      <x v="3"/>
    </i>
    <i r="1">
      <x v="10"/>
    </i>
    <i r="1">
      <x v="12"/>
    </i>
    <i r="1">
      <x v="13"/>
    </i>
    <i r="1">
      <x v="28"/>
    </i>
    <i r="1">
      <x v="33"/>
    </i>
    <i r="1">
      <x v="34"/>
    </i>
    <i r="1">
      <x v="45"/>
    </i>
    <i r="1">
      <x v="46"/>
    </i>
    <i>
      <x v="4"/>
    </i>
    <i r="1">
      <x v="10"/>
    </i>
    <i r="1">
      <x v="15"/>
    </i>
    <i r="1">
      <x v="26"/>
    </i>
    <i r="1">
      <x v="33"/>
    </i>
    <i r="1">
      <x v="35"/>
    </i>
    <i r="1">
      <x v="47"/>
    </i>
    <i>
      <x v="5"/>
    </i>
    <i r="1">
      <x v="36"/>
    </i>
    <i>
      <x v="6"/>
    </i>
    <i r="1">
      <x v="1"/>
    </i>
    <i r="1">
      <x v="10"/>
    </i>
    <i r="1">
      <x v="33"/>
    </i>
    <i>
      <x v="7"/>
    </i>
    <i r="1">
      <x v="10"/>
    </i>
    <i r="1">
      <x v="33"/>
    </i>
    <i>
      <x v="8"/>
    </i>
    <i r="1">
      <x v="10"/>
    </i>
    <i r="1">
      <x v="33"/>
    </i>
    <i>
      <x v="9"/>
    </i>
    <i r="1">
      <x v="10"/>
    </i>
    <i>
      <x v="10"/>
    </i>
    <i r="1">
      <x v="10"/>
    </i>
    <i r="1">
      <x v="11"/>
    </i>
    <i r="1">
      <x v="33"/>
    </i>
    <i r="1">
      <x v="44"/>
    </i>
    <i>
      <x v="11"/>
    </i>
    <i r="1">
      <x v="10"/>
    </i>
    <i r="1">
      <x v="33"/>
    </i>
    <i>
      <x v="12"/>
    </i>
    <i r="1">
      <x v="10"/>
    </i>
    <i>
      <x v="14"/>
    </i>
    <i r="1">
      <x v="5"/>
    </i>
    <i r="1">
      <x v="27"/>
    </i>
    <i r="1">
      <x v="41"/>
    </i>
    <i r="1">
      <x v="48"/>
    </i>
    <i>
      <x v="15"/>
    </i>
    <i r="1">
      <x v="6"/>
    </i>
    <i r="1">
      <x v="10"/>
    </i>
    <i r="1">
      <x v="43"/>
    </i>
    <i>
      <x v="16"/>
    </i>
    <i r="1">
      <x v="10"/>
    </i>
    <i>
      <x v="17"/>
    </i>
    <i r="1">
      <x v="10"/>
    </i>
    <i r="1">
      <x v="33"/>
    </i>
    <i r="1">
      <x v="37"/>
    </i>
    <i r="1">
      <x v="38"/>
    </i>
    <i r="1">
      <x v="39"/>
    </i>
    <i>
      <x v="18"/>
    </i>
    <i r="1">
      <x v="33"/>
    </i>
    <i>
      <x v="19"/>
    </i>
    <i r="1">
      <x v="33"/>
    </i>
    <i>
      <x v="20"/>
    </i>
    <i r="1">
      <x v="10"/>
    </i>
    <i r="1">
      <x v="33"/>
    </i>
    <i>
      <x v="21"/>
    </i>
    <i r="1">
      <x v="10"/>
    </i>
    <i>
      <x v="22"/>
    </i>
    <i r="1">
      <x v="10"/>
    </i>
    <i>
      <x v="24"/>
    </i>
    <i r="1">
      <x v="10"/>
    </i>
    <i>
      <x v="25"/>
    </i>
    <i r="1">
      <x v="10"/>
    </i>
    <i r="1">
      <x v="33"/>
    </i>
    <i>
      <x v="26"/>
    </i>
    <i r="1">
      <x v="10"/>
    </i>
    <i>
      <x v="27"/>
    </i>
    <i r="1">
      <x v="33"/>
    </i>
    <i>
      <x v="31"/>
    </i>
    <i r="1">
      <x v="10"/>
    </i>
    <i r="1">
      <x v="16"/>
    </i>
    <i r="1">
      <x v="29"/>
    </i>
    <i r="1">
      <x v="33"/>
    </i>
    <i r="1">
      <x v="49"/>
    </i>
    <i>
      <x v="33"/>
    </i>
    <i r="1">
      <x v="10"/>
    </i>
    <i>
      <x v="34"/>
    </i>
    <i r="1">
      <x v="10"/>
    </i>
    <i>
      <x v="35"/>
    </i>
    <i r="1">
      <x v="33"/>
    </i>
    <i r="1">
      <x v="50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6" fld="13" baseField="0" baseItem="0"/>
    <dataField name=" Upravený rozpočet 2026" fld="14" baseField="0" baseItem="0"/>
  </dataFields>
  <formats count="4">
    <format dxfId="191">
      <pivotArea outline="0" collapsedLevelsAreSubtotals="1" fieldPosition="0"/>
    </format>
    <format dxfId="190">
      <pivotArea outline="0" collapsedLevelsAreSubtotals="1" fieldPosition="0"/>
    </format>
    <format dxfId="189">
      <pivotArea outline="0" collapsedLevelsAreSubtotals="1" fieldPosition="0"/>
    </format>
    <format dxfId="188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9000000}" name="Kontingenční tabulka14" cacheId="408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5:C49" firstHeaderRow="0" firstDataRow="1" firstDataCol="1" rowPageCount="1" colPageCount="1"/>
  <pivotFields count="16">
    <pivotField axis="axisRow" showAll="0" sortType="ascending">
      <items count="38">
        <item sd="0" x="0"/>
        <item sd="0" x="1"/>
        <item sd="0" x="2"/>
        <item sd="0" x="3"/>
        <item sd="0" x="4"/>
        <item sd="0" x="5"/>
        <item sd="0" x="6"/>
        <item sd="0" x="7"/>
        <item sd="0" x="9"/>
        <item sd="0" x="8"/>
        <item sd="0" x="10"/>
        <item sd="0" x="11"/>
        <item sd="0" x="12"/>
        <item sd="0" m="1" x="30"/>
        <item sd="0" x="14"/>
        <item sd="0" x="13"/>
        <item sd="0" x="15"/>
        <item sd="0" x="16"/>
        <item sd="0" x="19"/>
        <item sd="0" x="20"/>
        <item sd="0" x="17"/>
        <item sd="0" x="18"/>
        <item sd="0" x="21"/>
        <item sd="0" m="1" x="31"/>
        <item sd="0" x="22"/>
        <item sd="0" x="23"/>
        <item sd="0" x="24"/>
        <item sd="0" x="25"/>
        <item m="1" x="36"/>
        <item sd="0" m="1" x="33"/>
        <item sd="0" m="1" x="32"/>
        <item sd="0" x="26"/>
        <item sd="0" m="1" x="34"/>
        <item sd="0" x="27"/>
        <item sd="0" x="28"/>
        <item sd="0" x="29"/>
        <item m="1" x="35"/>
        <item t="default"/>
      </items>
    </pivotField>
    <pivotField showAll="0" defaultSubtotal="0"/>
    <pivotField numFmtId="1" showAll="0" defaultSubtotal="0"/>
    <pivotField axis="axisRow" showAll="0">
      <items count="184">
        <item m="1" x="178"/>
        <item x="86"/>
        <item x="143"/>
        <item m="1" x="158"/>
        <item x="128"/>
        <item x="56"/>
        <item x="12"/>
        <item x="73"/>
        <item x="110"/>
        <item m="1" x="171"/>
        <item m="1" x="172"/>
        <item m="1" x="181"/>
        <item x="76"/>
        <item x="117"/>
        <item x="90"/>
        <item x="47"/>
        <item x="51"/>
        <item x="100"/>
        <item x="145"/>
        <item x="53"/>
        <item x="87"/>
        <item x="59"/>
        <item x="54"/>
        <item x="82"/>
        <item m="1" x="168"/>
        <item x="105"/>
        <item x="118"/>
        <item x="61"/>
        <item x="58"/>
        <item x="91"/>
        <item m="1" x="170"/>
        <item m="1" x="162"/>
        <item x="70"/>
        <item x="45"/>
        <item x="74"/>
        <item x="136"/>
        <item x="88"/>
        <item x="25"/>
        <item x="50"/>
        <item x="111"/>
        <item x="121"/>
        <item x="42"/>
        <item x="114"/>
        <item m="1" x="177"/>
        <item m="1" x="182"/>
        <item x="139"/>
        <item x="116"/>
        <item x="107"/>
        <item m="1" x="173"/>
        <item m="1" x="159"/>
        <item m="1" x="179"/>
        <item x="80"/>
        <item m="1" x="147"/>
        <item x="126"/>
        <item x="0"/>
        <item x="1"/>
        <item x="66"/>
        <item x="130"/>
        <item x="125"/>
        <item m="1" x="176"/>
        <item x="115"/>
        <item x="94"/>
        <item x="101"/>
        <item x="144"/>
        <item x="57"/>
        <item x="119"/>
        <item x="122"/>
        <item x="96"/>
        <item x="64"/>
        <item x="127"/>
        <item m="1" x="169"/>
        <item x="140"/>
        <item m="1" x="154"/>
        <item x="26"/>
        <item x="95"/>
        <item m="1" x="150"/>
        <item x="30"/>
        <item m="1" x="175"/>
        <item x="14"/>
        <item x="44"/>
        <item m="1" x="149"/>
        <item x="108"/>
        <item x="93"/>
        <item x="52"/>
        <item m="1" x="180"/>
        <item m="1" x="161"/>
        <item x="92"/>
        <item x="123"/>
        <item m="1" x="156"/>
        <item x="134"/>
        <item x="120"/>
        <item x="46"/>
        <item x="103"/>
        <item x="27"/>
        <item x="38"/>
        <item m="1" x="155"/>
        <item x="2"/>
        <item x="55"/>
        <item x="48"/>
        <item m="1" x="174"/>
        <item m="1" x="163"/>
        <item x="62"/>
        <item x="97"/>
        <item x="43"/>
        <item x="129"/>
        <item x="135"/>
        <item x="89"/>
        <item x="113"/>
        <item x="77"/>
        <item x="40"/>
        <item x="5"/>
        <item x="68"/>
        <item x="3"/>
        <item m="1" x="166"/>
        <item m="1" x="167"/>
        <item x="142"/>
        <item x="69"/>
        <item m="1" x="152"/>
        <item x="79"/>
        <item m="1" x="164"/>
        <item m="1" x="151"/>
        <item x="22"/>
        <item x="124"/>
        <item x="18"/>
        <item x="19"/>
        <item x="33"/>
        <item x="36"/>
        <item x="112"/>
        <item x="84"/>
        <item x="63"/>
        <item x="98"/>
        <item x="99"/>
        <item x="104"/>
        <item m="1" x="157"/>
        <item x="16"/>
        <item x="13"/>
        <item x="65"/>
        <item x="72"/>
        <item m="1" x="160"/>
        <item x="83"/>
        <item x="131"/>
        <item x="133"/>
        <item m="1" x="165"/>
        <item m="1" x="153"/>
        <item x="106"/>
        <item x="6"/>
        <item x="7"/>
        <item x="8"/>
        <item x="9"/>
        <item x="10"/>
        <item x="11"/>
        <item m="1" x="146"/>
        <item x="23"/>
        <item x="24"/>
        <item x="34"/>
        <item x="35"/>
        <item x="37"/>
        <item x="39"/>
        <item x="41"/>
        <item x="49"/>
        <item m="1" x="148"/>
        <item x="75"/>
        <item x="78"/>
        <item x="102"/>
        <item x="132"/>
        <item x="138"/>
        <item x="15"/>
        <item x="17"/>
        <item x="31"/>
        <item x="109"/>
        <item x="71"/>
        <item x="67"/>
        <item x="81"/>
        <item x="137"/>
        <item x="4"/>
        <item x="60"/>
        <item x="32"/>
        <item x="28"/>
        <item x="29"/>
        <item x="21"/>
        <item x="141"/>
        <item x="20"/>
        <item x="85"/>
        <item t="default"/>
      </items>
    </pivotField>
    <pivotField showAll="0" defaultSubtotal="0"/>
    <pivotField showAll="0" defaultSubtotal="0"/>
    <pivotField showAll="0" defaultSubtotal="0"/>
    <pivotField showAll="0"/>
    <pivotField showAll="0" defaultSubtotal="0"/>
    <pivotField axis="axisPage" showAll="0">
      <items count="11">
        <item m="1" x="9"/>
        <item x="1"/>
        <item x="0"/>
        <item x="2"/>
        <item x="7"/>
        <item m="1" x="8"/>
        <item x="5"/>
        <item x="4"/>
        <item x="3"/>
        <item x="6"/>
        <item t="default"/>
      </items>
    </pivotField>
    <pivotField axis="axisRow" showAll="0" sortType="ascending" defaultSubtotal="0">
      <items count="51">
        <item sd="0" m="1" x="42"/>
        <item sd="0" x="15"/>
        <item sd="0" m="1" x="37"/>
        <item x="2"/>
        <item x="16"/>
        <item x="29"/>
        <item m="1" x="34"/>
        <item x="28"/>
        <item x="22"/>
        <item m="1" x="39"/>
        <item sd="0" x="20"/>
        <item sd="0" x="19"/>
        <item m="1" x="43"/>
        <item sd="0" m="1" x="40"/>
        <item m="1" x="38"/>
        <item x="23"/>
        <item sd="0" m="1" x="48"/>
        <item x="24"/>
        <item sd="0" x="0"/>
        <item x="17"/>
        <item x="5"/>
        <item x="6"/>
        <item x="3"/>
        <item x="4"/>
        <item m="1" x="36"/>
        <item x="10"/>
        <item x="11"/>
        <item x="27"/>
        <item sd="0" m="1" x="44"/>
        <item sd="0" m="1" x="47"/>
        <item sd="0" m="1" x="41"/>
        <item sd="0" m="1" x="49"/>
        <item m="1" x="45"/>
        <item sd="0" m="1" x="50"/>
        <item m="1" x="32"/>
        <item sd="0" m="1" x="46"/>
        <item sd="0" x="14"/>
        <item x="1"/>
        <item sd="0" m="1" x="33"/>
        <item x="30"/>
        <item x="21"/>
        <item x="26"/>
        <item sd="0" x="7"/>
        <item x="25"/>
        <item m="1" x="35"/>
        <item m="1" x="31"/>
        <item x="18"/>
        <item x="12"/>
        <item x="8"/>
        <item x="13"/>
        <item x="9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dataField="1" numFmtId="3" showAll="0"/>
    <pivotField dataField="1" numFmtId="3" showAll="0"/>
    <pivotField numFmtId="3" showAll="0"/>
  </pivotFields>
  <rowFields count="4">
    <field x="12"/>
    <field x="0"/>
    <field x="10"/>
    <field x="3"/>
  </rowFields>
  <rowItems count="44">
    <i>
      <x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4"/>
    </i>
    <i r="1">
      <x v="25"/>
    </i>
    <i r="1">
      <x v="26"/>
    </i>
    <i r="1">
      <x v="27"/>
    </i>
    <i r="1">
      <x v="31"/>
    </i>
    <i r="1">
      <x v="33"/>
    </i>
    <i r="1">
      <x v="34"/>
    </i>
    <i r="1">
      <x v="35"/>
    </i>
    <i>
      <x v="1"/>
    </i>
    <i r="1">
      <x/>
    </i>
    <i r="1">
      <x v="1"/>
    </i>
    <i r="1">
      <x v="3"/>
    </i>
    <i r="1">
      <x v="4"/>
    </i>
    <i r="1">
      <x v="5"/>
    </i>
    <i r="1">
      <x v="6"/>
    </i>
    <i r="1">
      <x v="10"/>
    </i>
    <i r="1">
      <x v="14"/>
    </i>
    <i r="1">
      <x v="15"/>
    </i>
    <i r="1">
      <x v="17"/>
    </i>
    <i r="1">
      <x v="25"/>
    </i>
    <i r="1">
      <x v="31"/>
    </i>
    <i r="1">
      <x v="35"/>
    </i>
    <i t="grand">
      <x/>
    </i>
  </rowItems>
  <colFields count="1">
    <field x="-2"/>
  </colFields>
  <colItems count="2">
    <i>
      <x/>
    </i>
    <i i="1">
      <x v="1"/>
    </i>
  </colItems>
  <pageFields count="1">
    <pageField fld="9" hier="-1"/>
  </pageFields>
  <dataFields count="2">
    <dataField name="Součet z Schválený rozpočet 2026" fld="13" baseField="0" baseItem="0"/>
    <dataField name="Součet z Upravený rozpočet 2026" fld="14" baseField="0" baseItem="0"/>
  </dataFields>
  <formats count="3">
    <format dxfId="54">
      <pivotArea outline="0" collapsedLevelsAreSubtotals="1" fieldPosition="0"/>
    </format>
    <format dxfId="53">
      <pivotArea outline="0" collapsedLevelsAreSubtotals="1" fieldPosition="0"/>
    </format>
    <format dxfId="52">
      <pivotArea dataOnly="0" labelOnly="1" outline="0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A000000}" name="Kontingenční tabulka1" cacheId="418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ODPA POL rozpočtové skladby">
  <location ref="A3:D87" firstHeaderRow="0" firstDataRow="1" firstDataCol="1"/>
  <pivotFields count="13">
    <pivotField showAll="0"/>
    <pivotField axis="axisRow" showAll="0">
      <items count="12">
        <item x="0"/>
        <item x="7"/>
        <item x="8"/>
        <item x="6"/>
        <item x="2"/>
        <item x="5"/>
        <item x="3"/>
        <item m="1" x="10"/>
        <item x="9"/>
        <item x="4"/>
        <item x="1"/>
        <item t="default"/>
      </items>
    </pivotField>
    <pivotField axis="axisRow" showAll="0">
      <items count="8">
        <item x="0"/>
        <item x="1"/>
        <item x="2"/>
        <item x="3"/>
        <item m="1" x="4"/>
        <item m="1" x="6"/>
        <item m="1" x="5"/>
        <item t="default"/>
      </items>
    </pivotField>
    <pivotField showAll="0"/>
    <pivotField axis="axisRow" showAll="0">
      <items count="13">
        <item x="2"/>
        <item x="4"/>
        <item x="3"/>
        <item x="1"/>
        <item x="10"/>
        <item x="11"/>
        <item x="0"/>
        <item x="8"/>
        <item x="7"/>
        <item x="5"/>
        <item x="6"/>
        <item x="9"/>
        <item t="default"/>
      </items>
    </pivotField>
    <pivotField axis="axisRow" numFmtId="49" showAll="0">
      <items count="20">
        <item x="2"/>
        <item x="3"/>
        <item x="4"/>
        <item x="1"/>
        <item x="0"/>
        <item x="6"/>
        <item x="11"/>
        <item x="5"/>
        <item x="9"/>
        <item m="1" x="17"/>
        <item x="13"/>
        <item x="16"/>
        <item x="14"/>
        <item m="1" x="18"/>
        <item x="8"/>
        <item x="7"/>
        <item x="10"/>
        <item x="15"/>
        <item x="12"/>
        <item t="default"/>
      </items>
    </pivotField>
    <pivotField axis="axisRow" numFmtId="49" showAll="0">
      <items count="7">
        <item x="4"/>
        <item x="1"/>
        <item x="2"/>
        <item x="0"/>
        <item x="5"/>
        <item x="3"/>
        <item t="default"/>
      </items>
    </pivotField>
    <pivotField dataField="1" numFmtId="3" showAll="0"/>
    <pivotField dataField="1" numFmtId="3" showAll="0"/>
    <pivotField dataField="1" numFmtId="3" showAll="0"/>
    <pivotField showAll="0" defaultSubtotal="0"/>
    <pivotField showAll="0" defaultSubtotal="0"/>
    <pivotField showAll="0" defaultSubtotal="0"/>
  </pivotFields>
  <rowFields count="5">
    <field x="2"/>
    <field x="1"/>
    <field x="4"/>
    <field x="5"/>
    <field x="6"/>
  </rowFields>
  <rowItems count="84">
    <i>
      <x/>
    </i>
    <i r="1">
      <x/>
    </i>
    <i r="2">
      <x v="6"/>
    </i>
    <i r="3">
      <x v="4"/>
    </i>
    <i r="4">
      <x v="3"/>
    </i>
    <i r="1">
      <x v="4"/>
    </i>
    <i r="2">
      <x v="6"/>
    </i>
    <i r="3">
      <x/>
    </i>
    <i r="4">
      <x v="3"/>
    </i>
    <i r="3">
      <x v="1"/>
    </i>
    <i r="4">
      <x v="3"/>
    </i>
    <i r="3">
      <x v="2"/>
    </i>
    <i r="4">
      <x v="3"/>
    </i>
    <i r="1">
      <x v="10"/>
    </i>
    <i r="2">
      <x v="6"/>
    </i>
    <i r="3">
      <x v="3"/>
    </i>
    <i r="4">
      <x v="3"/>
    </i>
    <i>
      <x v="1"/>
    </i>
    <i r="1">
      <x v="5"/>
    </i>
    <i r="2">
      <x v="3"/>
    </i>
    <i r="3">
      <x v="16"/>
    </i>
    <i r="4">
      <x v="3"/>
    </i>
    <i r="2">
      <x v="4"/>
    </i>
    <i r="3">
      <x v="6"/>
    </i>
    <i r="4">
      <x v="4"/>
    </i>
    <i r="2">
      <x v="7"/>
    </i>
    <i r="3">
      <x v="8"/>
    </i>
    <i r="4">
      <x v="3"/>
    </i>
    <i r="2">
      <x v="8"/>
    </i>
    <i r="3">
      <x v="14"/>
    </i>
    <i r="4">
      <x v="5"/>
    </i>
    <i r="3">
      <x v="18"/>
    </i>
    <i r="4">
      <x v="5"/>
    </i>
    <i r="2">
      <x v="10"/>
    </i>
    <i r="3">
      <x v="14"/>
    </i>
    <i r="4">
      <x v="5"/>
    </i>
    <i r="3">
      <x v="15"/>
    </i>
    <i r="4">
      <x v="5"/>
    </i>
    <i r="2">
      <x v="11"/>
    </i>
    <i r="3">
      <x v="8"/>
    </i>
    <i r="4">
      <x/>
    </i>
    <i r="1">
      <x v="6"/>
    </i>
    <i r="2">
      <x v="3"/>
    </i>
    <i r="3">
      <x v="7"/>
    </i>
    <i r="4">
      <x v="3"/>
    </i>
    <i r="1">
      <x v="9"/>
    </i>
    <i r="2">
      <x/>
    </i>
    <i r="3">
      <x v="5"/>
    </i>
    <i r="4">
      <x v="1"/>
    </i>
    <i r="2">
      <x v="1"/>
    </i>
    <i r="3">
      <x v="5"/>
    </i>
    <i r="4">
      <x v="1"/>
    </i>
    <i r="2">
      <x v="2"/>
    </i>
    <i r="3">
      <x v="5"/>
    </i>
    <i r="4">
      <x v="2"/>
    </i>
    <i r="2">
      <x v="3"/>
    </i>
    <i r="3">
      <x v="5"/>
    </i>
    <i r="4">
      <x v="3"/>
    </i>
    <i r="2">
      <x v="9"/>
    </i>
    <i r="3">
      <x v="5"/>
    </i>
    <i r="4">
      <x v="1"/>
    </i>
    <i>
      <x v="2"/>
    </i>
    <i r="1">
      <x v="3"/>
    </i>
    <i r="2">
      <x v="3"/>
    </i>
    <i r="3">
      <x v="10"/>
    </i>
    <i r="4">
      <x v="4"/>
    </i>
    <i>
      <x v="3"/>
    </i>
    <i r="1">
      <x v="1"/>
    </i>
    <i r="2">
      <x v="5"/>
    </i>
    <i r="3">
      <x v="12"/>
    </i>
    <i r="4">
      <x v="4"/>
    </i>
    <i r="3">
      <x v="17"/>
    </i>
    <i r="4">
      <x v="4"/>
    </i>
    <i r="1">
      <x v="2"/>
    </i>
    <i r="2">
      <x v="5"/>
    </i>
    <i r="3">
      <x v="12"/>
    </i>
    <i r="4">
      <x v="4"/>
    </i>
    <i r="3">
      <x v="17"/>
    </i>
    <i r="4">
      <x v="4"/>
    </i>
    <i r="1">
      <x v="8"/>
    </i>
    <i r="2">
      <x v="5"/>
    </i>
    <i r="3">
      <x v="11"/>
    </i>
    <i r="4"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učet z Schválený rozpočet 2026" fld="7" baseField="0" baseItem="0"/>
    <dataField name="Součet z Upravený rozpočet 2026" fld="8" baseField="0" baseItem="0"/>
    <dataField name="Součet z čerpání rozpočtu 2026" fld="9" baseField="0" baseItem="0"/>
  </dataFields>
  <formats count="4">
    <format dxfId="6">
      <pivotArea outline="0" collapsedLevelsAreSubtotals="1" fieldPosition="0"/>
    </format>
    <format dxfId="5">
      <pivotArea outline="0" collapsedLevelsAreSubtotals="1" fieldPosition="0"/>
    </format>
    <format dxfId="4">
      <pivotArea dataOnly="0" labelOnly="1" outline="0" axis="axisValues" fieldPosition="0"/>
    </format>
    <format dxfId="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B000000}" name="Kontingenční tabulka14" cacheId="408" applyNumberFormats="0" applyBorderFormats="0" applyFontFormats="0" applyPatternFormats="0" applyAlignmentFormats="0" applyWidthHeightFormats="1" dataCaption="Hodnoty" updatedVersion="8" minRefreshableVersion="3" useAutoFormatting="1" colGrandTotals="0" itemPrintTitles="1" createdVersion="6" indent="2" outline="1" outlineData="1" multipleFieldFilters="0" rowHeaderCaption="ODPA POL ORJ UZ rozpočtové skladby">
  <location ref="A5:C36" firstHeaderRow="0" firstDataRow="1" firstDataCol="1" rowPageCount="1" colPageCount="1"/>
  <pivotFields count="16">
    <pivotField axis="axisRow" showAll="0">
      <items count="38">
        <item sd="0" x="0"/>
        <item sd="0" x="1"/>
        <item sd="0" x="2"/>
        <item sd="0" x="3"/>
        <item sd="0" x="4"/>
        <item sd="0" x="6"/>
        <item sd="0" x="7"/>
        <item sd="0" x="9"/>
        <item sd="0" x="8"/>
        <item sd="0" x="10"/>
        <item sd="0" x="11"/>
        <item sd="0" x="12"/>
        <item sd="0" m="1" x="30"/>
        <item sd="0" x="14"/>
        <item sd="0" x="13"/>
        <item sd="0" x="15"/>
        <item sd="0" x="16"/>
        <item sd="0" x="19"/>
        <item sd="0" x="20"/>
        <item sd="0" x="17"/>
        <item sd="0" x="18"/>
        <item sd="0" x="21"/>
        <item sd="0" m="1" x="31"/>
        <item sd="0" x="22"/>
        <item sd="0" x="23"/>
        <item sd="0" x="24"/>
        <item sd="0" m="1" x="36"/>
        <item sd="0" m="1" x="33"/>
        <item sd="0" m="1" x="32"/>
        <item sd="0" x="26"/>
        <item sd="0" m="1" x="34"/>
        <item sd="0" x="27"/>
        <item sd="0" x="28"/>
        <item sd="0" x="29"/>
        <item m="1" x="35"/>
        <item sd="0" x="5"/>
        <item sd="0" x="25"/>
        <item t="default"/>
      </items>
    </pivotField>
    <pivotField showAll="0" defaultSubtotal="0"/>
    <pivotField axis="axisRow" numFmtId="1" showAll="0" defaultSubtotal="0">
      <items count="44">
        <item x="21"/>
        <item x="18"/>
        <item x="23"/>
        <item x="24"/>
        <item x="25"/>
        <item x="26"/>
        <item x="7"/>
        <item x="8"/>
        <item x="9"/>
        <item x="12"/>
        <item x="10"/>
        <item x="11"/>
        <item x="22"/>
        <item x="27"/>
        <item x="28"/>
        <item x="38"/>
        <item m="1" x="41"/>
        <item x="29"/>
        <item x="30"/>
        <item x="1"/>
        <item x="0"/>
        <item m="1" x="42"/>
        <item x="32"/>
        <item x="37"/>
        <item x="14"/>
        <item x="15"/>
        <item x="34"/>
        <item x="13"/>
        <item x="20"/>
        <item x="3"/>
        <item x="4"/>
        <item x="39"/>
        <item m="1" x="40"/>
        <item x="33"/>
        <item x="2"/>
        <item x="19"/>
        <item x="36"/>
        <item x="5"/>
        <item m="1" x="43"/>
        <item x="35"/>
        <item x="6"/>
        <item x="17"/>
        <item x="31"/>
        <item x="16"/>
      </items>
    </pivotField>
    <pivotField axis="axisRow" showAll="0">
      <items count="184">
        <item m="1" x="178"/>
        <item x="86"/>
        <item x="143"/>
        <item m="1" x="158"/>
        <item x="128"/>
        <item x="56"/>
        <item x="12"/>
        <item x="73"/>
        <item x="110"/>
        <item m="1" x="171"/>
        <item m="1" x="172"/>
        <item m="1" x="181"/>
        <item x="76"/>
        <item x="117"/>
        <item x="90"/>
        <item x="47"/>
        <item x="51"/>
        <item x="100"/>
        <item x="145"/>
        <item x="53"/>
        <item x="87"/>
        <item x="59"/>
        <item x="54"/>
        <item x="82"/>
        <item m="1" x="168"/>
        <item x="105"/>
        <item x="118"/>
        <item x="61"/>
        <item x="58"/>
        <item x="91"/>
        <item m="1" x="170"/>
        <item m="1" x="162"/>
        <item x="70"/>
        <item x="45"/>
        <item x="74"/>
        <item x="136"/>
        <item x="88"/>
        <item x="25"/>
        <item x="50"/>
        <item x="111"/>
        <item x="121"/>
        <item x="42"/>
        <item x="114"/>
        <item m="1" x="177"/>
        <item m="1" x="182"/>
        <item x="139"/>
        <item x="116"/>
        <item x="107"/>
        <item m="1" x="173"/>
        <item m="1" x="159"/>
        <item m="1" x="179"/>
        <item x="80"/>
        <item m="1" x="147"/>
        <item x="126"/>
        <item x="0"/>
        <item x="3"/>
        <item x="1"/>
        <item x="66"/>
        <item x="130"/>
        <item x="125"/>
        <item m="1" x="176"/>
        <item x="115"/>
        <item x="94"/>
        <item x="101"/>
        <item x="144"/>
        <item x="57"/>
        <item x="119"/>
        <item x="122"/>
        <item x="96"/>
        <item x="64"/>
        <item x="127"/>
        <item m="1" x="169"/>
        <item x="140"/>
        <item m="1" x="154"/>
        <item x="26"/>
        <item x="95"/>
        <item m="1" x="150"/>
        <item x="30"/>
        <item m="1" x="175"/>
        <item x="14"/>
        <item x="68"/>
        <item x="44"/>
        <item m="1" x="149"/>
        <item x="108"/>
        <item x="93"/>
        <item x="52"/>
        <item m="1" x="180"/>
        <item x="142"/>
        <item m="1" x="166"/>
        <item m="1" x="167"/>
        <item m="1" x="161"/>
        <item x="92"/>
        <item x="123"/>
        <item m="1" x="156"/>
        <item x="134"/>
        <item x="120"/>
        <item x="46"/>
        <item x="103"/>
        <item x="27"/>
        <item x="38"/>
        <item m="1" x="155"/>
        <item x="2"/>
        <item x="55"/>
        <item x="48"/>
        <item m="1" x="174"/>
        <item m="1" x="163"/>
        <item x="62"/>
        <item x="97"/>
        <item x="43"/>
        <item x="129"/>
        <item x="135"/>
        <item x="89"/>
        <item x="113"/>
        <item x="77"/>
        <item x="40"/>
        <item x="5"/>
        <item x="69"/>
        <item m="1" x="152"/>
        <item x="79"/>
        <item m="1" x="164"/>
        <item m="1" x="151"/>
        <item x="22"/>
        <item x="124"/>
        <item x="18"/>
        <item x="19"/>
        <item x="33"/>
        <item x="36"/>
        <item x="112"/>
        <item x="84"/>
        <item x="63"/>
        <item x="98"/>
        <item x="99"/>
        <item x="104"/>
        <item m="1" x="157"/>
        <item x="16"/>
        <item x="13"/>
        <item x="65"/>
        <item x="72"/>
        <item m="1" x="160"/>
        <item x="83"/>
        <item x="131"/>
        <item x="133"/>
        <item m="1" x="165"/>
        <item m="1" x="153"/>
        <item x="106"/>
        <item x="6"/>
        <item x="7"/>
        <item x="8"/>
        <item x="9"/>
        <item x="10"/>
        <item x="11"/>
        <item m="1" x="146"/>
        <item x="23"/>
        <item x="24"/>
        <item x="34"/>
        <item x="35"/>
        <item x="37"/>
        <item x="39"/>
        <item x="41"/>
        <item x="49"/>
        <item m="1" x="148"/>
        <item x="75"/>
        <item x="78"/>
        <item x="102"/>
        <item x="132"/>
        <item x="138"/>
        <item x="15"/>
        <item x="17"/>
        <item x="31"/>
        <item x="109"/>
        <item x="71"/>
        <item x="67"/>
        <item x="81"/>
        <item x="137"/>
        <item x="4"/>
        <item x="60"/>
        <item x="32"/>
        <item x="28"/>
        <item x="29"/>
        <item x="21"/>
        <item x="141"/>
        <item x="20"/>
        <item x="85"/>
        <item t="default"/>
      </items>
    </pivotField>
    <pivotField axis="axisRow" showAll="0" defaultSubtotal="0">
      <items count="17">
        <item x="0"/>
        <item x="6"/>
        <item x="2"/>
        <item x="1"/>
        <item x="11"/>
        <item x="3"/>
        <item x="10"/>
        <item x="7"/>
        <item x="12"/>
        <item x="5"/>
        <item x="8"/>
        <item x="13"/>
        <item x="16"/>
        <item x="15"/>
        <item x="14"/>
        <item x="4"/>
        <item x="9"/>
      </items>
    </pivotField>
    <pivotField axis="axisRow" showAll="0">
      <items count="25">
        <item x="10"/>
        <item x="0"/>
        <item x="1"/>
        <item x="2"/>
        <item x="12"/>
        <item x="13"/>
        <item x="14"/>
        <item x="16"/>
        <item x="15"/>
        <item x="6"/>
        <item x="3"/>
        <item x="4"/>
        <item x="5"/>
        <item x="18"/>
        <item x="17"/>
        <item x="7"/>
        <item x="8"/>
        <item x="19"/>
        <item x="22"/>
        <item x="20"/>
        <item x="23"/>
        <item x="9"/>
        <item x="21"/>
        <item x="11"/>
        <item t="default"/>
      </items>
    </pivotField>
    <pivotField axis="axisRow" showAll="0" defaultSubtotal="0">
      <items count="17">
        <item x="0"/>
        <item m="1" x="16"/>
        <item x="12"/>
        <item x="7"/>
        <item x="13"/>
        <item x="11"/>
        <item x="15"/>
        <item x="1"/>
        <item x="2"/>
        <item x="3"/>
        <item x="4"/>
        <item x="5"/>
        <item x="6"/>
        <item x="8"/>
        <item x="10"/>
        <item x="14"/>
        <item x="9"/>
      </items>
    </pivotField>
    <pivotField showAll="0"/>
    <pivotField axis="axisPage" showAll="0" defaultSubtotal="0">
      <items count="10">
        <item m="1" x="9"/>
        <item x="1"/>
        <item x="0"/>
        <item x="2"/>
        <item x="7"/>
        <item m="1" x="8"/>
        <item x="5"/>
        <item x="4"/>
        <item x="3"/>
        <item x="6"/>
      </items>
    </pivotField>
    <pivotField showAll="0"/>
    <pivotField showAll="0" defaultSubtotal="0"/>
    <pivotField showAll="0" defaultSubtotal="0"/>
    <pivotField showAll="0"/>
    <pivotField dataField="1" numFmtId="3" showAll="0"/>
    <pivotField dataField="1" numFmtId="3" showAll="0"/>
    <pivotField numFmtId="3" showAll="0"/>
  </pivotFields>
  <rowFields count="6">
    <field x="0"/>
    <field x="2"/>
    <field x="5"/>
    <field x="3"/>
    <field x="6"/>
    <field x="4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3"/>
    </i>
    <i>
      <x v="24"/>
    </i>
    <i>
      <x v="25"/>
    </i>
    <i>
      <x v="29"/>
    </i>
    <i>
      <x v="31"/>
    </i>
    <i>
      <x v="32"/>
    </i>
    <i>
      <x v="33"/>
    </i>
    <i>
      <x v="35"/>
    </i>
    <i>
      <x v="36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Součet z Schválený rozpočet 2026" fld="13" baseField="0" baseItem="0"/>
    <dataField name="Součet z Upravený rozpočet 2026" fld="14" baseField="0" baseItem="0"/>
  </data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2000000}" name="Kontingenční tabulka5" cacheId="437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Krytí Salda příjmů a výdajů rozpočtu">
  <location ref="A125:C132" firstHeaderRow="0" firstDataRow="1" firstDataCol="1"/>
  <pivotFields count="10">
    <pivotField axis="axisRow" showAll="0">
      <items count="8">
        <item x="0"/>
        <item x="4"/>
        <item m="1" x="6"/>
        <item x="5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numFmtId="49" showAll="0"/>
    <pivotField dataField="1" numFmtId="3" showAll="0"/>
    <pivotField dataField="1" numFmtId="3" showAll="0"/>
    <pivotField numFmtId="3" showAll="0"/>
  </pivotFields>
  <rowFields count="1">
    <field x="0"/>
  </rowFields>
  <rowItems count="7">
    <i>
      <x/>
    </i>
    <i>
      <x v="1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6" fld="7" baseField="0" baseItem="0"/>
    <dataField name=" Upravený rozpočet 2026" fld="8" baseField="0" baseItem="0"/>
  </dataFields>
  <formats count="6">
    <format dxfId="197">
      <pivotArea field="0" type="button" dataOnly="0" labelOnly="1" outline="0" axis="axisRow" fieldPosition="0"/>
    </format>
    <format dxfId="196">
      <pivotArea outline="0" collapsedLevelsAreSubtotals="1" fieldPosition="0"/>
    </format>
    <format dxfId="195">
      <pivotArea dataOnly="0" labelOnly="1" fieldPosition="0">
        <references count="1">
          <reference field="0" count="0"/>
        </references>
      </pivotArea>
    </format>
    <format dxfId="194">
      <pivotArea dataOnly="0" labelOnly="1" fieldPosition="0">
        <references count="1">
          <reference field="0" count="0"/>
        </references>
      </pivotArea>
    </format>
    <format dxfId="193">
      <pivotArea outline="0" collapsedLevelsAreSubtotals="1" fieldPosition="0"/>
    </format>
    <format dxfId="192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1000000}" name="Kontingenční tabulka3" cacheId="418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Příjmy rozpočtu">
  <location ref="A4:C19" firstHeaderRow="0" firstDataRow="1" firstDataCol="1"/>
  <pivotFields count="13">
    <pivotField showAll="0"/>
    <pivotField axis="axisRow" showAll="0">
      <items count="12">
        <item x="0"/>
        <item x="7"/>
        <item x="8"/>
        <item x="3"/>
        <item m="1" x="10"/>
        <item x="4"/>
        <item x="5"/>
        <item x="1"/>
        <item x="2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showAll="0"/>
    <pivotField numFmtId="1" showAll="0"/>
    <pivotField numFmtId="1" showAll="0"/>
    <pivotField numFmtId="1" showAll="0"/>
    <pivotField dataField="1" numFmtId="3" showAll="0"/>
    <pivotField dataField="1" numFmtId="3" showAll="0"/>
    <pivotField numFmtId="3" showAll="0"/>
    <pivotField showAll="0" defaultSubtotal="0"/>
    <pivotField showAll="0" defaultSubtotal="0"/>
    <pivotField showAll="0" defaultSubtotal="0"/>
  </pivotFields>
  <rowFields count="2">
    <field x="2"/>
    <field x="1"/>
  </rowFields>
  <rowItems count="15">
    <i>
      <x v="3"/>
    </i>
    <i r="1">
      <x/>
    </i>
    <i r="1">
      <x v="7"/>
    </i>
    <i r="1">
      <x v="8"/>
    </i>
    <i>
      <x v="4"/>
    </i>
    <i r="1">
      <x v="3"/>
    </i>
    <i r="1">
      <x v="5"/>
    </i>
    <i r="1">
      <x v="6"/>
    </i>
    <i>
      <x v="5"/>
    </i>
    <i r="1">
      <x v="9"/>
    </i>
    <i>
      <x v="6"/>
    </i>
    <i r="1">
      <x v="1"/>
    </i>
    <i r="1">
      <x v="2"/>
    </i>
    <i r="1"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6" fld="7" baseField="0" baseItem="0"/>
    <dataField name=" Upravený rozpočet 2026" fld="8" baseField="0" baseItem="0"/>
  </dataFields>
  <formats count="4">
    <format dxfId="201">
      <pivotArea outline="0" collapsedLevelsAreSubtotals="1" fieldPosition="0"/>
    </format>
    <format dxfId="200">
      <pivotArea outline="0" collapsedLevelsAreSubtotals="1" fieldPosition="0"/>
    </format>
    <format dxfId="199">
      <pivotArea outline="0" collapsedLevelsAreSubtotals="1" fieldPosition="0"/>
    </format>
    <format dxfId="198">
      <pivotArea field="2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3000000}" name="Kontingenční tabulka2" cacheId="418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3:C67" firstHeaderRow="0" firstDataRow="1" firstDataCol="1"/>
  <pivotFields count="13">
    <pivotField axis="axisRow" showAll="0">
      <items count="51">
        <item x="0"/>
        <item x="14"/>
        <item x="37"/>
        <item x="7"/>
        <item x="38"/>
        <item x="17"/>
        <item x="6"/>
        <item x="8"/>
        <item x="3"/>
        <item x="4"/>
        <item x="2"/>
        <item m="1" x="49"/>
        <item m="1" x="42"/>
        <item x="20"/>
        <item x="5"/>
        <item m="1" x="45"/>
        <item x="1"/>
        <item m="1" x="48"/>
        <item m="1" x="47"/>
        <item x="15"/>
        <item x="10"/>
        <item x="39"/>
        <item m="1" x="46"/>
        <item x="18"/>
        <item x="12"/>
        <item x="22"/>
        <item m="1" x="43"/>
        <item x="21"/>
        <item x="24"/>
        <item x="9"/>
        <item x="29"/>
        <item x="25"/>
        <item x="27"/>
        <item m="1" x="44"/>
        <item x="11"/>
        <item x="31"/>
        <item x="16"/>
        <item x="23"/>
        <item x="26"/>
        <item x="28"/>
        <item x="30"/>
        <item m="1" x="40"/>
        <item x="34"/>
        <item m="1" x="41"/>
        <item x="19"/>
        <item x="13"/>
        <item x="32"/>
        <item x="33"/>
        <item x="35"/>
        <item x="36"/>
        <item t="default"/>
      </items>
    </pivotField>
    <pivotField axis="axisRow" showAll="0">
      <items count="12">
        <item x="0"/>
        <item x="7"/>
        <item x="8"/>
        <item x="2"/>
        <item x="5"/>
        <item x="3"/>
        <item m="1" x="10"/>
        <item x="4"/>
        <item x="1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axis="axisRow" showAll="0">
      <items count="4">
        <item m="1" x="2"/>
        <item x="1"/>
        <item x="0"/>
        <item t="default"/>
      </items>
    </pivotField>
    <pivotField numFmtId="1" showAll="0"/>
    <pivotField numFmtId="1" showAll="0"/>
    <pivotField numFmtId="1" showAll="0"/>
    <pivotField dataField="1" numFmtId="3" showAll="0"/>
    <pivotField dataField="1" numFmtId="3" showAll="0"/>
    <pivotField numFmtId="3" showAll="0"/>
    <pivotField showAll="0" defaultSubtotal="0"/>
    <pivotField showAll="0" defaultSubtotal="0"/>
    <pivotField showAll="0" defaultSubtotal="0"/>
  </pivotFields>
  <rowFields count="4">
    <field x="2"/>
    <field x="3"/>
    <field x="1"/>
    <field x="0"/>
  </rowFields>
  <rowItems count="64">
    <i>
      <x v="3"/>
    </i>
    <i r="1">
      <x v="2"/>
    </i>
    <i r="2">
      <x/>
    </i>
    <i r="3">
      <x/>
    </i>
    <i r="2">
      <x v="3"/>
    </i>
    <i r="3">
      <x v="8"/>
    </i>
    <i r="3">
      <x v="9"/>
    </i>
    <i r="3">
      <x v="10"/>
    </i>
    <i r="2">
      <x v="8"/>
    </i>
    <i r="3">
      <x v="16"/>
    </i>
    <i>
      <x v="4"/>
    </i>
    <i r="1">
      <x v="2"/>
    </i>
    <i r="2">
      <x v="4"/>
    </i>
    <i r="3">
      <x v="1"/>
    </i>
    <i r="3">
      <x v="19"/>
    </i>
    <i r="3">
      <x v="24"/>
    </i>
    <i r="3">
      <x v="34"/>
    </i>
    <i r="3">
      <x v="36"/>
    </i>
    <i r="3">
      <x v="45"/>
    </i>
    <i r="2">
      <x v="5"/>
    </i>
    <i r="3">
      <x v="14"/>
    </i>
    <i r="2">
      <x v="7"/>
    </i>
    <i r="3">
      <x v="3"/>
    </i>
    <i r="3">
      <x v="6"/>
    </i>
    <i r="3">
      <x v="7"/>
    </i>
    <i r="3">
      <x v="20"/>
    </i>
    <i r="3">
      <x v="29"/>
    </i>
    <i>
      <x v="5"/>
    </i>
    <i r="1">
      <x v="2"/>
    </i>
    <i r="2">
      <x v="9"/>
    </i>
    <i r="3">
      <x v="5"/>
    </i>
    <i>
      <x v="6"/>
    </i>
    <i r="1">
      <x v="1"/>
    </i>
    <i r="2">
      <x v="1"/>
    </i>
    <i r="3">
      <x v="2"/>
    </i>
    <i r="3">
      <x v="13"/>
    </i>
    <i r="3">
      <x v="25"/>
    </i>
    <i r="3">
      <x v="27"/>
    </i>
    <i r="3">
      <x v="28"/>
    </i>
    <i r="3">
      <x v="30"/>
    </i>
    <i r="3">
      <x v="31"/>
    </i>
    <i r="3">
      <x v="32"/>
    </i>
    <i r="3">
      <x v="35"/>
    </i>
    <i r="3">
      <x v="37"/>
    </i>
    <i r="3">
      <x v="38"/>
    </i>
    <i r="3">
      <x v="39"/>
    </i>
    <i r="3">
      <x v="40"/>
    </i>
    <i r="3">
      <x v="42"/>
    </i>
    <i r="3">
      <x v="46"/>
    </i>
    <i r="3">
      <x v="47"/>
    </i>
    <i r="3">
      <x v="48"/>
    </i>
    <i r="3">
      <x v="49"/>
    </i>
    <i r="2">
      <x v="2"/>
    </i>
    <i r="3">
      <x v="4"/>
    </i>
    <i r="3">
      <x v="23"/>
    </i>
    <i r="1">
      <x v="2"/>
    </i>
    <i r="2">
      <x v="1"/>
    </i>
    <i r="3">
      <x v="23"/>
    </i>
    <i r="3">
      <x v="44"/>
    </i>
    <i r="2">
      <x v="2"/>
    </i>
    <i r="3">
      <x v="23"/>
    </i>
    <i r="2">
      <x v="10"/>
    </i>
    <i r="3"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Součet z Schválený rozpočet 2026" fld="7" baseField="0" baseItem="0"/>
    <dataField name="Součet z Upravený rozpočet 2026" fld="8" baseField="0" baseItem="0"/>
  </dataFields>
  <formats count="2">
    <format dxfId="187">
      <pivotArea outline="0" collapsedLevelsAreSubtotals="1" fieldPosition="0"/>
    </format>
    <format dxfId="18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4000000}" name="Kontingenční tabulka14" cacheId="408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>
  <location ref="A4:C380" firstHeaderRow="0" firstDataRow="1" firstDataCol="1" rowPageCount="1" colPageCount="1"/>
  <pivotFields count="16">
    <pivotField axis="axisRow" showAll="0" sortType="ascending">
      <items count="38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m="1" x="30"/>
        <item x="14"/>
        <item x="13"/>
        <item x="15"/>
        <item x="16"/>
        <item x="19"/>
        <item x="20"/>
        <item x="17"/>
        <item x="18"/>
        <item x="21"/>
        <item m="1" x="31"/>
        <item x="22"/>
        <item x="23"/>
        <item x="24"/>
        <item x="25"/>
        <item m="1" x="36"/>
        <item m="1" x="33"/>
        <item m="1" x="32"/>
        <item x="26"/>
        <item m="1" x="34"/>
        <item x="27"/>
        <item x="28"/>
        <item x="29"/>
        <item m="1" x="35"/>
        <item t="default"/>
      </items>
    </pivotField>
    <pivotField showAll="0" defaultSubtotal="0"/>
    <pivotField numFmtId="1" showAll="0" defaultSubtotal="0"/>
    <pivotField axis="axisRow" showAll="0">
      <items count="184">
        <item m="1" x="178"/>
        <item x="86"/>
        <item x="143"/>
        <item m="1" x="158"/>
        <item x="128"/>
        <item x="56"/>
        <item x="12"/>
        <item x="73"/>
        <item x="110"/>
        <item m="1" x="171"/>
        <item m="1" x="172"/>
        <item m="1" x="181"/>
        <item x="76"/>
        <item x="117"/>
        <item x="90"/>
        <item x="47"/>
        <item x="51"/>
        <item x="100"/>
        <item x="145"/>
        <item x="53"/>
        <item x="87"/>
        <item x="59"/>
        <item x="54"/>
        <item x="82"/>
        <item m="1" x="168"/>
        <item x="105"/>
        <item x="118"/>
        <item x="61"/>
        <item x="58"/>
        <item x="91"/>
        <item m="1" x="170"/>
        <item m="1" x="162"/>
        <item x="70"/>
        <item x="45"/>
        <item x="74"/>
        <item x="136"/>
        <item x="88"/>
        <item x="25"/>
        <item x="50"/>
        <item x="111"/>
        <item x="121"/>
        <item x="42"/>
        <item x="114"/>
        <item m="1" x="177"/>
        <item m="1" x="182"/>
        <item x="139"/>
        <item x="116"/>
        <item x="107"/>
        <item m="1" x="173"/>
        <item m="1" x="159"/>
        <item m="1" x="179"/>
        <item x="80"/>
        <item m="1" x="147"/>
        <item x="126"/>
        <item x="0"/>
        <item x="1"/>
        <item x="66"/>
        <item x="130"/>
        <item x="125"/>
        <item m="1" x="176"/>
        <item x="115"/>
        <item x="94"/>
        <item x="101"/>
        <item x="144"/>
        <item x="57"/>
        <item x="119"/>
        <item x="122"/>
        <item x="96"/>
        <item x="64"/>
        <item x="127"/>
        <item m="1" x="169"/>
        <item x="140"/>
        <item m="1" x="154"/>
        <item x="26"/>
        <item x="95"/>
        <item m="1" x="150"/>
        <item x="30"/>
        <item m="1" x="175"/>
        <item x="14"/>
        <item x="44"/>
        <item m="1" x="149"/>
        <item x="108"/>
        <item x="93"/>
        <item x="52"/>
        <item m="1" x="180"/>
        <item m="1" x="161"/>
        <item x="92"/>
        <item x="123"/>
        <item m="1" x="156"/>
        <item x="134"/>
        <item x="120"/>
        <item x="46"/>
        <item x="103"/>
        <item x="27"/>
        <item x="38"/>
        <item m="1" x="155"/>
        <item x="2"/>
        <item x="55"/>
        <item x="48"/>
        <item m="1" x="174"/>
        <item m="1" x="163"/>
        <item x="62"/>
        <item x="97"/>
        <item x="43"/>
        <item x="129"/>
        <item x="135"/>
        <item x="89"/>
        <item x="113"/>
        <item x="77"/>
        <item x="40"/>
        <item x="5"/>
        <item x="68"/>
        <item x="3"/>
        <item m="1" x="166"/>
        <item m="1" x="167"/>
        <item x="142"/>
        <item x="69"/>
        <item m="1" x="152"/>
        <item x="79"/>
        <item m="1" x="164"/>
        <item m="1" x="151"/>
        <item x="22"/>
        <item x="124"/>
        <item x="18"/>
        <item x="19"/>
        <item x="33"/>
        <item x="36"/>
        <item x="112"/>
        <item x="84"/>
        <item x="63"/>
        <item x="98"/>
        <item x="99"/>
        <item x="104"/>
        <item m="1" x="157"/>
        <item x="16"/>
        <item x="13"/>
        <item x="65"/>
        <item x="72"/>
        <item m="1" x="160"/>
        <item x="83"/>
        <item x="131"/>
        <item x="133"/>
        <item m="1" x="165"/>
        <item m="1" x="153"/>
        <item x="106"/>
        <item x="6"/>
        <item x="7"/>
        <item x="8"/>
        <item x="9"/>
        <item x="10"/>
        <item x="11"/>
        <item m="1" x="146"/>
        <item x="23"/>
        <item x="24"/>
        <item x="34"/>
        <item x="35"/>
        <item x="37"/>
        <item x="39"/>
        <item x="41"/>
        <item x="49"/>
        <item m="1" x="148"/>
        <item x="75"/>
        <item x="78"/>
        <item x="102"/>
        <item x="132"/>
        <item x="138"/>
        <item x="15"/>
        <item x="17"/>
        <item x="31"/>
        <item x="109"/>
        <item x="71"/>
        <item x="67"/>
        <item x="81"/>
        <item x="137"/>
        <item x="4"/>
        <item x="60"/>
        <item x="32"/>
        <item x="28"/>
        <item x="29"/>
        <item x="21"/>
        <item x="141"/>
        <item x="20"/>
        <item x="85"/>
        <item t="default"/>
      </items>
    </pivotField>
    <pivotField showAll="0" defaultSubtotal="0"/>
    <pivotField showAll="0" defaultSubtotal="0"/>
    <pivotField showAll="0" defaultSubtotal="0"/>
    <pivotField showAll="0"/>
    <pivotField name="ORJ - Příkazce operace" axis="axisPage" multipleItemSelectionAllowed="1" showAll="0" defaultSubtotal="0">
      <items count="10">
        <item m="1" x="9"/>
        <item x="1"/>
        <item x="0"/>
        <item x="2"/>
        <item x="7"/>
        <item m="1" x="8"/>
        <item x="5"/>
        <item x="4"/>
        <item x="3"/>
        <item x="6"/>
      </items>
    </pivotField>
    <pivotField axis="axisRow" showAll="0">
      <items count="11">
        <item m="1" x="9"/>
        <item x="1"/>
        <item x="0"/>
        <item x="2"/>
        <item x="7"/>
        <item m="1" x="8"/>
        <item x="5"/>
        <item x="4"/>
        <item x="3"/>
        <item x="6"/>
        <item t="default"/>
      </items>
    </pivotField>
    <pivotField axis="axisRow" showAll="0" defaultSubtotal="0">
      <items count="51">
        <item m="1" x="42"/>
        <item x="15"/>
        <item m="1" x="37"/>
        <item x="20"/>
        <item x="19"/>
        <item m="1" x="48"/>
        <item x="0"/>
        <item m="1" x="44"/>
        <item m="1" x="47"/>
        <item m="1" x="41"/>
        <item m="1" x="49"/>
        <item m="1" x="50"/>
        <item m="1" x="46"/>
        <item m="1" x="45"/>
        <item m="1" x="33"/>
        <item x="27"/>
        <item m="1" x="34"/>
        <item m="1" x="39"/>
        <item x="3"/>
        <item x="5"/>
        <item x="10"/>
        <item m="1" x="36"/>
        <item x="17"/>
        <item m="1" x="43"/>
        <item m="1" x="40"/>
        <item m="1" x="31"/>
        <item x="13"/>
        <item x="21"/>
        <item x="8"/>
        <item x="28"/>
        <item m="1" x="38"/>
        <item m="1" x="35"/>
        <item x="1"/>
        <item x="7"/>
        <item x="9"/>
        <item x="12"/>
        <item x="14"/>
        <item x="24"/>
        <item x="25"/>
        <item x="26"/>
        <item m="1" x="32"/>
        <item x="23"/>
        <item x="2"/>
        <item x="18"/>
        <item x="16"/>
        <item x="4"/>
        <item x="6"/>
        <item x="11"/>
        <item x="22"/>
        <item x="29"/>
        <item x="30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dataField="1" numFmtId="3" showAll="0"/>
    <pivotField dataField="1" numFmtId="3" showAll="0"/>
    <pivotField numFmtId="3" showAll="0"/>
  </pivotFields>
  <rowFields count="5">
    <field x="0"/>
    <field x="9"/>
    <field x="12"/>
    <field x="10"/>
    <field x="3"/>
  </rowFields>
  <rowItems count="376">
    <i>
      <x/>
    </i>
    <i r="1">
      <x v="2"/>
    </i>
    <i r="2">
      <x/>
    </i>
    <i r="3">
      <x v="6"/>
    </i>
    <i r="4">
      <x v="54"/>
    </i>
    <i r="4">
      <x v="55"/>
    </i>
    <i r="4">
      <x v="96"/>
    </i>
    <i r="4">
      <x v="112"/>
    </i>
    <i r="2">
      <x v="1"/>
    </i>
    <i r="3">
      <x v="6"/>
    </i>
    <i r="4">
      <x v="174"/>
    </i>
    <i>
      <x v="1"/>
    </i>
    <i r="1">
      <x v="2"/>
    </i>
    <i r="2">
      <x/>
    </i>
    <i r="3">
      <x v="6"/>
    </i>
    <i r="4">
      <x v="110"/>
    </i>
    <i r="2">
      <x v="1"/>
    </i>
    <i r="3">
      <x v="6"/>
    </i>
    <i r="4">
      <x v="145"/>
    </i>
    <i r="3">
      <x v="32"/>
    </i>
    <i r="4">
      <x v="146"/>
    </i>
    <i r="4">
      <x v="147"/>
    </i>
    <i r="4">
      <x v="148"/>
    </i>
    <i r="4">
      <x v="149"/>
    </i>
    <i r="4">
      <x v="150"/>
    </i>
    <i r="3">
      <x v="42"/>
    </i>
    <i r="4">
      <x v="147"/>
    </i>
    <i>
      <x v="2"/>
    </i>
    <i r="1">
      <x v="2"/>
    </i>
    <i r="2">
      <x/>
    </i>
    <i r="3">
      <x v="6"/>
    </i>
    <i r="4">
      <x v="6"/>
    </i>
    <i r="4">
      <x v="135"/>
    </i>
    <i>
      <x v="3"/>
    </i>
    <i r="1">
      <x v="1"/>
    </i>
    <i r="2">
      <x/>
    </i>
    <i r="3">
      <x v="6"/>
    </i>
    <i r="4">
      <x v="37"/>
    </i>
    <i r="4">
      <x v="73"/>
    </i>
    <i r="3">
      <x v="18"/>
    </i>
    <i r="4">
      <x v="78"/>
    </i>
    <i r="3">
      <x v="19"/>
    </i>
    <i r="4">
      <x v="134"/>
    </i>
    <i r="3">
      <x v="33"/>
    </i>
    <i r="4">
      <x v="123"/>
    </i>
    <i r="4">
      <x v="124"/>
    </i>
    <i r="4">
      <x v="179"/>
    </i>
    <i r="4">
      <x v="181"/>
    </i>
    <i r="3">
      <x v="45"/>
    </i>
    <i r="4">
      <x v="166"/>
    </i>
    <i r="3">
      <x v="46"/>
    </i>
    <i r="4">
      <x v="167"/>
    </i>
    <i r="2">
      <x v="1"/>
    </i>
    <i r="3">
      <x v="6"/>
    </i>
    <i r="4">
      <x v="153"/>
    </i>
    <i r="3">
      <x v="28"/>
    </i>
    <i r="4">
      <x v="121"/>
    </i>
    <i r="3">
      <x v="34"/>
    </i>
    <i r="4">
      <x v="152"/>
    </i>
    <i r="1">
      <x v="3"/>
    </i>
    <i r="2">
      <x/>
    </i>
    <i r="3">
      <x v="6"/>
    </i>
    <i r="4">
      <x v="93"/>
    </i>
    <i r="4">
      <x v="177"/>
    </i>
    <i r="4">
      <x v="178"/>
    </i>
    <i>
      <x v="4"/>
    </i>
    <i r="1">
      <x v="1"/>
    </i>
    <i r="2">
      <x/>
    </i>
    <i r="3">
      <x v="6"/>
    </i>
    <i r="4">
      <x v="176"/>
    </i>
    <i r="3">
      <x v="20"/>
    </i>
    <i r="4">
      <x v="76"/>
    </i>
    <i r="3">
      <x v="33"/>
    </i>
    <i r="4">
      <x v="125"/>
    </i>
    <i r="4">
      <x v="126"/>
    </i>
    <i r="4">
      <x v="154"/>
    </i>
    <i r="4">
      <x v="155"/>
    </i>
    <i r="4">
      <x v="156"/>
    </i>
    <i r="3">
      <x v="47"/>
    </i>
    <i r="4">
      <x v="168"/>
    </i>
    <i r="2">
      <x v="1"/>
    </i>
    <i r="3">
      <x v="26"/>
    </i>
    <i r="4">
      <x v="109"/>
    </i>
    <i r="3">
      <x v="35"/>
    </i>
    <i r="4">
      <x v="157"/>
    </i>
    <i r="1">
      <x v="3"/>
    </i>
    <i r="2">
      <x/>
    </i>
    <i r="3">
      <x v="6"/>
    </i>
    <i r="4">
      <x v="94"/>
    </i>
    <i>
      <x v="5"/>
    </i>
    <i r="1">
      <x v="1"/>
    </i>
    <i r="2">
      <x v="1"/>
    </i>
    <i r="3">
      <x v="36"/>
    </i>
    <i r="4">
      <x v="158"/>
    </i>
    <i>
      <x v="6"/>
    </i>
    <i r="1">
      <x v="1"/>
    </i>
    <i r="2">
      <x/>
    </i>
    <i r="3">
      <x v="1"/>
    </i>
    <i r="4">
      <x v="159"/>
    </i>
    <i r="3">
      <x v="6"/>
    </i>
    <i r="4">
      <x v="15"/>
    </i>
    <i r="4">
      <x v="33"/>
    </i>
    <i r="4">
      <x v="41"/>
    </i>
    <i r="4">
      <x v="79"/>
    </i>
    <i r="4">
      <x v="91"/>
    </i>
    <i r="4">
      <x v="98"/>
    </i>
    <i r="4">
      <x v="103"/>
    </i>
    <i r="3">
      <x v="33"/>
    </i>
    <i r="4">
      <x v="41"/>
    </i>
    <i r="2">
      <x v="1"/>
    </i>
    <i r="3">
      <x v="1"/>
    </i>
    <i r="4">
      <x v="38"/>
    </i>
    <i>
      <x v="7"/>
    </i>
    <i r="1">
      <x v="1"/>
    </i>
    <i r="2">
      <x/>
    </i>
    <i r="3">
      <x v="6"/>
    </i>
    <i r="4">
      <x v="16"/>
    </i>
    <i r="4">
      <x v="19"/>
    </i>
    <i r="4">
      <x v="79"/>
    </i>
    <i r="4">
      <x v="83"/>
    </i>
    <i r="3">
      <x v="33"/>
    </i>
    <i r="4">
      <x v="22"/>
    </i>
    <i>
      <x v="8"/>
    </i>
    <i r="1">
      <x v="1"/>
    </i>
    <i r="2">
      <x/>
    </i>
    <i r="3">
      <x v="33"/>
    </i>
    <i r="4">
      <x v="22"/>
    </i>
    <i r="1">
      <x v="7"/>
    </i>
    <i r="2">
      <x/>
    </i>
    <i r="3">
      <x v="6"/>
    </i>
    <i r="4">
      <x v="64"/>
    </i>
    <i>
      <x v="9"/>
    </i>
    <i r="1">
      <x v="8"/>
    </i>
    <i r="2">
      <x/>
    </i>
    <i r="3">
      <x v="6"/>
    </i>
    <i r="4">
      <x v="5"/>
    </i>
    <i r="4">
      <x v="97"/>
    </i>
    <i>
      <x v="10"/>
    </i>
    <i r="1">
      <x v="1"/>
    </i>
    <i r="2">
      <x/>
    </i>
    <i r="3">
      <x v="6"/>
    </i>
    <i r="4">
      <x v="21"/>
    </i>
    <i r="4">
      <x v="28"/>
    </i>
    <i r="3">
      <x v="22"/>
    </i>
    <i r="4">
      <x v="27"/>
    </i>
    <i r="3">
      <x v="33"/>
    </i>
    <i r="4">
      <x v="21"/>
    </i>
    <i r="2">
      <x v="1"/>
    </i>
    <i r="3">
      <x v="22"/>
    </i>
    <i r="4">
      <x v="27"/>
    </i>
    <i r="3">
      <x v="44"/>
    </i>
    <i r="4">
      <x v="175"/>
    </i>
    <i>
      <x v="11"/>
    </i>
    <i r="1">
      <x v="1"/>
    </i>
    <i r="2">
      <x/>
    </i>
    <i r="3">
      <x v="6"/>
    </i>
    <i r="4">
      <x v="101"/>
    </i>
    <i r="3">
      <x v="33"/>
    </i>
    <i r="4">
      <x v="129"/>
    </i>
    <i>
      <x v="12"/>
    </i>
    <i r="1">
      <x v="6"/>
    </i>
    <i r="2">
      <x/>
    </i>
    <i r="3">
      <x v="6"/>
    </i>
    <i r="4">
      <x v="68"/>
    </i>
    <i r="4">
      <x v="136"/>
    </i>
    <i>
      <x v="14"/>
    </i>
    <i r="1">
      <x v="3"/>
    </i>
    <i r="2">
      <x v="1"/>
    </i>
    <i r="3">
      <x v="3"/>
    </i>
    <i r="4">
      <x v="116"/>
    </i>
    <i r="1">
      <x v="9"/>
    </i>
    <i r="2">
      <x v="1"/>
    </i>
    <i r="3">
      <x v="27"/>
    </i>
    <i r="4">
      <x v="32"/>
    </i>
    <i r="3">
      <x v="41"/>
    </i>
    <i r="4">
      <x v="170"/>
    </i>
    <i r="3">
      <x v="48"/>
    </i>
    <i r="4">
      <x v="32"/>
    </i>
    <i>
      <x v="15"/>
    </i>
    <i r="1">
      <x v="2"/>
    </i>
    <i r="2">
      <x/>
    </i>
    <i r="3">
      <x v="6"/>
    </i>
    <i r="4">
      <x v="15"/>
    </i>
    <i r="4">
      <x v="33"/>
    </i>
    <i r="4">
      <x v="56"/>
    </i>
    <i r="4">
      <x v="171"/>
    </i>
    <i r="2">
      <x v="1"/>
    </i>
    <i r="3">
      <x v="4"/>
    </i>
    <i r="4">
      <x v="111"/>
    </i>
    <i r="3">
      <x v="43"/>
    </i>
    <i r="4">
      <x v="111"/>
    </i>
    <i>
      <x v="16"/>
    </i>
    <i r="1">
      <x v="2"/>
    </i>
    <i r="2">
      <x/>
    </i>
    <i r="3">
      <x v="6"/>
    </i>
    <i r="4">
      <x v="137"/>
    </i>
    <i>
      <x v="17"/>
    </i>
    <i r="1">
      <x v="1"/>
    </i>
    <i r="2">
      <x v="1"/>
    </i>
    <i r="3">
      <x v="6"/>
    </i>
    <i r="4">
      <x v="182"/>
    </i>
    <i r="1">
      <x v="2"/>
    </i>
    <i r="2">
      <x/>
    </i>
    <i r="3">
      <x v="6"/>
    </i>
    <i r="4">
      <x v="7"/>
    </i>
    <i r="4">
      <x v="12"/>
    </i>
    <i r="4">
      <x v="23"/>
    </i>
    <i r="4">
      <x v="34"/>
    </i>
    <i r="4">
      <x v="51"/>
    </i>
    <i r="4">
      <x v="108"/>
    </i>
    <i r="4">
      <x v="172"/>
    </i>
    <i r="3">
      <x v="33"/>
    </i>
    <i r="4">
      <x v="162"/>
    </i>
    <i r="3">
      <x v="37"/>
    </i>
    <i r="4">
      <x v="161"/>
    </i>
    <i r="3">
      <x v="38"/>
    </i>
    <i r="4">
      <x v="118"/>
    </i>
    <i r="2">
      <x v="1"/>
    </i>
    <i r="3">
      <x v="6"/>
    </i>
    <i r="4">
      <x v="139"/>
    </i>
    <i r="3">
      <x v="39"/>
    </i>
    <i r="4">
      <x v="128"/>
    </i>
    <i>
      <x v="18"/>
    </i>
    <i r="1">
      <x v="7"/>
    </i>
    <i r="2">
      <x/>
    </i>
    <i r="3">
      <x v="33"/>
    </i>
    <i r="4">
      <x v="82"/>
    </i>
    <i>
      <x v="19"/>
    </i>
    <i r="1">
      <x v="4"/>
    </i>
    <i r="2">
      <x/>
    </i>
    <i r="3">
      <x v="33"/>
    </i>
    <i r="4">
      <x v="61"/>
    </i>
    <i>
      <x v="20"/>
    </i>
    <i r="1">
      <x v="1"/>
    </i>
    <i r="2">
      <x/>
    </i>
    <i r="3">
      <x v="6"/>
    </i>
    <i r="4">
      <x v="20"/>
    </i>
    <i r="3">
      <x v="33"/>
    </i>
    <i r="4">
      <x v="20"/>
    </i>
    <i r="1">
      <x v="3"/>
    </i>
    <i r="2">
      <x/>
    </i>
    <i r="3">
      <x v="6"/>
    </i>
    <i r="4">
      <x v="14"/>
    </i>
    <i r="4">
      <x v="36"/>
    </i>
    <i r="4">
      <x v="106"/>
    </i>
    <i r="1">
      <x v="7"/>
    </i>
    <i r="2">
      <x/>
    </i>
    <i r="3">
      <x v="6"/>
    </i>
    <i r="4">
      <x v="1"/>
    </i>
    <i>
      <x v="21"/>
    </i>
    <i r="1">
      <x v="4"/>
    </i>
    <i r="2">
      <x/>
    </i>
    <i r="3">
      <x v="6"/>
    </i>
    <i r="4">
      <x v="29"/>
    </i>
    <i r="4">
      <x v="86"/>
    </i>
    <i>
      <x v="22"/>
    </i>
    <i r="1">
      <x v="6"/>
    </i>
    <i r="2">
      <x/>
    </i>
    <i r="3">
      <x v="6"/>
    </i>
    <i r="4">
      <x v="74"/>
    </i>
    <i>
      <x v="24"/>
    </i>
    <i r="1">
      <x v="6"/>
    </i>
    <i r="2">
      <x/>
    </i>
    <i r="3">
      <x v="6"/>
    </i>
    <i r="4">
      <x v="67"/>
    </i>
    <i>
      <x v="25"/>
    </i>
    <i r="1">
      <x v="1"/>
    </i>
    <i r="2">
      <x/>
    </i>
    <i r="3">
      <x v="6"/>
    </i>
    <i r="4">
      <x v="17"/>
    </i>
    <i r="4">
      <x v="33"/>
    </i>
    <i r="4">
      <x v="62"/>
    </i>
    <i r="4">
      <x v="92"/>
    </i>
    <i r="4">
      <x v="102"/>
    </i>
    <i r="3">
      <x v="33"/>
    </i>
    <i r="4">
      <x v="130"/>
    </i>
    <i r="4">
      <x v="131"/>
    </i>
    <i r="4">
      <x v="132"/>
    </i>
    <i r="4">
      <x v="144"/>
    </i>
    <i r="4">
      <x v="163"/>
    </i>
    <i r="2">
      <x v="1"/>
    </i>
    <i r="3">
      <x v="6"/>
    </i>
    <i r="4">
      <x v="25"/>
    </i>
    <i>
      <x v="26"/>
    </i>
    <i r="1">
      <x v="7"/>
    </i>
    <i r="2">
      <x/>
    </i>
    <i r="3">
      <x v="6"/>
    </i>
    <i r="4">
      <x v="47"/>
    </i>
    <i r="4">
      <x v="81"/>
    </i>
    <i r="4">
      <x v="169"/>
    </i>
    <i>
      <x v="27"/>
    </i>
    <i r="1">
      <x v="7"/>
    </i>
    <i r="2">
      <x/>
    </i>
    <i r="3">
      <x v="33"/>
    </i>
    <i r="4">
      <x v="8"/>
    </i>
    <i>
      <x v="31"/>
    </i>
    <i r="1">
      <x v="1"/>
    </i>
    <i r="2">
      <x/>
    </i>
    <i r="3">
      <x v="6"/>
    </i>
    <i r="4">
      <x v="45"/>
    </i>
    <i r="4">
      <x v="71"/>
    </i>
    <i r="3">
      <x v="49"/>
    </i>
    <i r="4">
      <x v="180"/>
    </i>
    <i r="2">
      <x v="1"/>
    </i>
    <i r="3">
      <x v="6"/>
    </i>
    <i r="4">
      <x v="115"/>
    </i>
    <i r="1">
      <x v="3"/>
    </i>
    <i r="2">
      <x/>
    </i>
    <i r="3">
      <x v="6"/>
    </i>
    <i r="4">
      <x v="15"/>
    </i>
    <i r="4">
      <x v="35"/>
    </i>
    <i r="4">
      <x v="66"/>
    </i>
    <i r="4">
      <x v="79"/>
    </i>
    <i r="4">
      <x v="91"/>
    </i>
    <i r="4">
      <x v="98"/>
    </i>
    <i r="4">
      <x v="165"/>
    </i>
    <i r="1">
      <x v="7"/>
    </i>
    <i r="2">
      <x/>
    </i>
    <i r="3">
      <x v="6"/>
    </i>
    <i r="4">
      <x v="4"/>
    </i>
    <i r="4">
      <x v="8"/>
    </i>
    <i r="4">
      <x v="13"/>
    </i>
    <i r="4">
      <x v="26"/>
    </i>
    <i r="4">
      <x v="39"/>
    </i>
    <i r="4">
      <x v="40"/>
    </i>
    <i r="4">
      <x v="42"/>
    </i>
    <i r="4">
      <x v="46"/>
    </i>
    <i r="4">
      <x v="53"/>
    </i>
    <i r="4">
      <x v="57"/>
    </i>
    <i r="4">
      <x v="58"/>
    </i>
    <i r="4">
      <x v="60"/>
    </i>
    <i r="4">
      <x v="62"/>
    </i>
    <i r="4">
      <x v="65"/>
    </i>
    <i r="4">
      <x v="66"/>
    </i>
    <i r="4">
      <x v="69"/>
    </i>
    <i r="4">
      <x v="81"/>
    </i>
    <i r="4">
      <x v="87"/>
    </i>
    <i r="4">
      <x v="90"/>
    </i>
    <i r="4">
      <x v="107"/>
    </i>
    <i r="3">
      <x v="15"/>
    </i>
    <i r="4">
      <x v="104"/>
    </i>
    <i r="3">
      <x v="33"/>
    </i>
    <i r="4">
      <x v="39"/>
    </i>
    <i r="4">
      <x v="122"/>
    </i>
    <i r="4">
      <x v="127"/>
    </i>
    <i r="2">
      <x v="1"/>
    </i>
    <i r="3">
      <x v="6"/>
    </i>
    <i r="4">
      <x v="89"/>
    </i>
    <i r="4">
      <x v="105"/>
    </i>
    <i r="4">
      <x v="140"/>
    </i>
    <i r="4">
      <x v="164"/>
    </i>
    <i r="3">
      <x v="29"/>
    </i>
    <i r="4">
      <x v="141"/>
    </i>
    <i r="1">
      <x v="9"/>
    </i>
    <i r="2">
      <x/>
    </i>
    <i r="3">
      <x v="6"/>
    </i>
    <i r="4">
      <x v="173"/>
    </i>
    <i>
      <x v="33"/>
    </i>
    <i r="1">
      <x v="7"/>
    </i>
    <i r="2">
      <x/>
    </i>
    <i r="3">
      <x v="6"/>
    </i>
    <i r="4">
      <x v="2"/>
    </i>
    <i>
      <x v="34"/>
    </i>
    <i r="1">
      <x v="7"/>
    </i>
    <i r="2">
      <x/>
    </i>
    <i r="3">
      <x v="6"/>
    </i>
    <i r="4">
      <x v="63"/>
    </i>
    <i>
      <x v="35"/>
    </i>
    <i r="1">
      <x v="1"/>
    </i>
    <i r="2">
      <x/>
    </i>
    <i r="3">
      <x v="33"/>
    </i>
    <i r="4">
      <x v="18"/>
    </i>
    <i r="2">
      <x v="1"/>
    </i>
    <i r="3">
      <x v="50"/>
    </i>
    <i r="4">
      <x v="18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Součet z Schválený rozpočet 2026" fld="13" baseField="0" baseItem="0"/>
    <dataField name="Součet z Upravený rozpočet 2026" fld="14" baseField="0" baseItem="0"/>
  </dataFields>
  <formats count="3">
    <format dxfId="185">
      <pivotArea outline="0" collapsedLevelsAreSubtotals="1" fieldPosition="0"/>
    </format>
    <format dxfId="184">
      <pivotArea outline="0" collapsedLevelsAreSubtotals="1" fieldPosition="0"/>
    </format>
    <format dxfId="183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5000000}" name="Kontingenční tabulka12" cacheId="428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Výdaje">
  <location ref="A64:D77" firstHeaderRow="0" firstDataRow="1" firstDataCol="1"/>
  <pivotFields count="6">
    <pivotField axis="axisRow" showAll="0">
      <items count="8">
        <item x="3"/>
        <item x="0"/>
        <item x="4"/>
        <item x="5"/>
        <item x="1"/>
        <item m="1" x="6"/>
        <item x="2"/>
        <item t="default"/>
      </items>
    </pivotField>
    <pivotField axis="axisRow" showAll="0">
      <items count="7">
        <item x="0"/>
        <item x="1"/>
        <item x="3"/>
        <item x="4"/>
        <item m="1" x="5"/>
        <item x="2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3">
    <i>
      <x/>
    </i>
    <i r="1">
      <x v="1"/>
    </i>
    <i r="1">
      <x v="4"/>
    </i>
    <i r="1">
      <x v="6"/>
    </i>
    <i>
      <x v="1"/>
    </i>
    <i r="1">
      <x v="1"/>
    </i>
    <i>
      <x v="2"/>
    </i>
    <i r="1">
      <x v="2"/>
    </i>
    <i>
      <x v="3"/>
    </i>
    <i r="1">
      <x v="3"/>
    </i>
    <i>
      <x v="5"/>
    </i>
    <i r="1"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5" fld="3" baseField="0" baseItem="0"/>
    <dataField name=" Upravený rozpočet 2025" fld="4" baseField="0" baseItem="0"/>
    <dataField name=" Návrh rozpočtu 2026" fld="5" baseField="0" baseItem="0"/>
  </dataFields>
  <formats count="42">
    <format dxfId="96">
      <pivotArea outline="0" collapsedLevelsAreSubtotals="1" fieldPosition="0"/>
    </format>
    <format dxfId="95">
      <pivotArea field="1" type="button" dataOnly="0" labelOnly="1" outline="0" axis="axisRow" fieldPosition="0"/>
    </format>
    <format dxfId="94">
      <pivotArea dataOnly="0" grandRow="1" axis="axisRow" fieldPosition="0"/>
    </format>
    <format dxfId="93">
      <pivotArea field="1" type="button" dataOnly="0" labelOnly="1" outline="0" axis="axisRow" fieldPosition="0"/>
    </format>
    <format dxfId="92">
      <pivotArea field="1" type="button" dataOnly="0" labelOnly="1" outline="0" axis="axisRow" fieldPosition="0"/>
    </format>
    <format dxfId="91">
      <pivotArea grandRow="1" outline="0" collapsedLevelsAreSubtotals="1" fieldPosition="0"/>
    </format>
    <format dxfId="90">
      <pivotArea dataOnly="0" labelOnly="1" grandRow="1" outline="0" fieldPosition="0"/>
    </format>
    <format dxfId="89">
      <pivotArea field="1" type="button" dataOnly="0" labelOnly="1" outline="0" axis="axisRow" fieldPosition="0"/>
    </format>
    <format dxfId="88">
      <pivotArea grandRow="1" outline="0" collapsedLevelsAreSubtotals="1" fieldPosition="0"/>
    </format>
    <format dxfId="87">
      <pivotArea dataOnly="0" labelOnly="1" grandRow="1" outline="0" fieldPosition="0"/>
    </format>
    <format dxfId="86">
      <pivotArea type="all" dataOnly="0" outline="0" fieldPosition="0"/>
    </format>
    <format dxfId="85">
      <pivotArea outline="0" collapsedLevelsAreSubtotals="1" fieldPosition="0"/>
    </format>
    <format dxfId="84">
      <pivotArea field="1" type="button" dataOnly="0" labelOnly="1" outline="0" axis="axisRow" fieldPosition="0"/>
    </format>
    <format dxfId="83">
      <pivotArea dataOnly="0" labelOnly="1" fieldPosition="0">
        <references count="1">
          <reference field="1" count="0"/>
        </references>
      </pivotArea>
    </format>
    <format dxfId="82">
      <pivotArea dataOnly="0" labelOnly="1" grandRow="1" outline="0" fieldPosition="0"/>
    </format>
    <format dxfId="81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80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79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78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77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76">
      <pivotArea type="all" dataOnly="0" outline="0" fieldPosition="0"/>
    </format>
    <format dxfId="75">
      <pivotArea outline="0" collapsedLevelsAreSubtotals="1" fieldPosition="0"/>
    </format>
    <format dxfId="74">
      <pivotArea field="1" type="button" dataOnly="0" labelOnly="1" outline="0" axis="axisRow" fieldPosition="0"/>
    </format>
    <format dxfId="73">
      <pivotArea dataOnly="0" labelOnly="1" fieldPosition="0">
        <references count="1">
          <reference field="1" count="0"/>
        </references>
      </pivotArea>
    </format>
    <format dxfId="72">
      <pivotArea dataOnly="0" labelOnly="1" grandRow="1" outline="0" fieldPosition="0"/>
    </format>
    <format dxfId="71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70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69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68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67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66">
      <pivotArea field="1" type="button" dataOnly="0" labelOnly="1" outline="0" axis="axisRow" fieldPosition="0"/>
    </format>
    <format dxfId="65">
      <pivotArea dataOnly="0" labelOnly="1" fieldPosition="0">
        <references count="1">
          <reference field="1" count="0"/>
        </references>
      </pivotArea>
    </format>
    <format dxfId="64">
      <pivotArea dataOnly="0" labelOnly="1" grandRow="1" outline="0" fieldPosition="0"/>
    </format>
    <format dxfId="63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62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61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60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59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58">
      <pivotArea field="1" type="button" dataOnly="0" labelOnly="1" outline="0" axis="axisRow" fieldPosition="0"/>
    </format>
    <format dxfId="57">
      <pivotArea grandRow="1" outline="0" collapsedLevelsAreSubtotals="1" fieldPosition="0"/>
    </format>
    <format dxfId="56">
      <pivotArea dataOnly="0" labelOnly="1" grandRow="1" outline="0" fieldPosition="0"/>
    </format>
    <format dxfId="5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8000000}" name="Kontingenční tabulka10" cacheId="423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Příjmy">
  <location ref="A49:D62" firstHeaderRow="0" firstDataRow="1" firstDataCol="1"/>
  <pivotFields count="6">
    <pivotField axis="axisRow" showAll="0">
      <items count="12">
        <item m="1" x="9"/>
        <item x="0"/>
        <item m="1" x="10"/>
        <item x="4"/>
        <item x="2"/>
        <item m="1" x="7"/>
        <item x="6"/>
        <item x="3"/>
        <item x="1"/>
        <item m="1" x="8"/>
        <item x="5"/>
        <item t="default"/>
      </items>
    </pivotField>
    <pivotField axis="axisRow" showAll="0">
      <items count="6">
        <item x="0"/>
        <item x="1"/>
        <item x="2"/>
        <item m="1" x="3"/>
        <item m="1" x="4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3">
    <i>
      <x/>
    </i>
    <i r="1">
      <x v="1"/>
    </i>
    <i r="1">
      <x v="8"/>
    </i>
    <i>
      <x v="1"/>
    </i>
    <i r="1">
      <x v="1"/>
    </i>
    <i r="1">
      <x v="8"/>
    </i>
    <i>
      <x v="2"/>
    </i>
    <i r="1">
      <x v="3"/>
    </i>
    <i r="1">
      <x v="4"/>
    </i>
    <i r="1">
      <x v="6"/>
    </i>
    <i r="1">
      <x v="7"/>
    </i>
    <i r="1"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5" fld="3" baseField="0" baseItem="0"/>
    <dataField name=" Upravený rozpočet 2025" fld="4" baseField="0" baseItem="0"/>
    <dataField name=" Návrh rozpočtu 2026" fld="5" baseField="0" baseItem="0"/>
  </dataFields>
  <formats count="39">
    <format dxfId="135">
      <pivotArea outline="0" collapsedLevelsAreSubtotals="1" fieldPosition="0"/>
    </format>
    <format dxfId="134">
      <pivotArea grandRow="1" outline="0" collapsedLevelsAreSubtotals="1" fieldPosition="0"/>
    </format>
    <format dxfId="133">
      <pivotArea dataOnly="0" labelOnly="1" grandRow="1" outline="0" fieldPosition="0"/>
    </format>
    <format dxfId="132">
      <pivotArea field="1" type="button" dataOnly="0" labelOnly="1" outline="0" axis="axisRow" fieldPosition="0"/>
    </format>
    <format dxfId="131">
      <pivotArea field="1" type="button" dataOnly="0" labelOnly="1" outline="0" axis="axisRow" fieldPosition="0"/>
    </format>
    <format dxfId="130">
      <pivotArea field="1" type="button" dataOnly="0" labelOnly="1" outline="0" axis="axisRow" fieldPosition="0"/>
    </format>
    <format dxfId="129">
      <pivotArea dataOnly="0" grandRow="1" axis="axisRow" fieldPosition="0"/>
    </format>
    <format dxfId="128">
      <pivotArea field="1" type="button" dataOnly="0" labelOnly="1" outline="0" axis="axisRow" fieldPosition="0"/>
    </format>
    <format dxfId="127">
      <pivotArea grandRow="1" outline="0" collapsedLevelsAreSubtotals="1" fieldPosition="0"/>
    </format>
    <format dxfId="126">
      <pivotArea dataOnly="0" labelOnly="1" grandRow="1" outline="0" fieldPosition="0"/>
    </format>
    <format dxfId="125">
      <pivotArea type="all" dataOnly="0" outline="0" fieldPosition="0"/>
    </format>
    <format dxfId="124">
      <pivotArea outline="0" collapsedLevelsAreSubtotals="1" fieldPosition="0"/>
    </format>
    <format dxfId="123">
      <pivotArea field="1" type="button" dataOnly="0" labelOnly="1" outline="0" axis="axisRow" fieldPosition="0"/>
    </format>
    <format dxfId="122">
      <pivotArea dataOnly="0" labelOnly="1" fieldPosition="0">
        <references count="1">
          <reference field="1" count="0"/>
        </references>
      </pivotArea>
    </format>
    <format dxfId="121">
      <pivotArea dataOnly="0" labelOnly="1" grandRow="1" outline="0" fieldPosition="0"/>
    </format>
    <format dxfId="120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19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18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17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field="1" type="button" dataOnly="0" labelOnly="1" outline="0" axis="axisRow" fieldPosition="0"/>
    </format>
    <format dxfId="113">
      <pivotArea dataOnly="0" labelOnly="1" fieldPosition="0">
        <references count="1">
          <reference field="1" count="0"/>
        </references>
      </pivotArea>
    </format>
    <format dxfId="112">
      <pivotArea dataOnly="0" labelOnly="1" grandRow="1" outline="0" fieldPosition="0"/>
    </format>
    <format dxfId="111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10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09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08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07">
      <pivotArea field="1" type="button" dataOnly="0" labelOnly="1" outline="0" axis="axisRow" fieldPosition="0"/>
    </format>
    <format dxfId="106">
      <pivotArea dataOnly="0" labelOnly="1" fieldPosition="0">
        <references count="1">
          <reference field="1" count="0"/>
        </references>
      </pivotArea>
    </format>
    <format dxfId="105">
      <pivotArea dataOnly="0" labelOnly="1" grandRow="1" outline="0" fieldPosition="0"/>
    </format>
    <format dxfId="104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03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02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01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00">
      <pivotArea field="1" type="button" dataOnly="0" labelOnly="1" outline="0" axis="axisRow" fieldPosition="0"/>
    </format>
    <format dxfId="99">
      <pivotArea grandRow="1" outline="0" collapsedLevelsAreSubtotals="1" fieldPosition="0"/>
    </format>
    <format dxfId="98">
      <pivotArea dataOnly="0" labelOnly="1" grandRow="1" outline="0" fieldPosition="0"/>
    </format>
    <format dxfId="9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EBBFC4-B423-410A-8AD9-669D76B16307}" name="Kontingenční tabulka8" cacheId="442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Náklady">
  <location ref="A19:D39" firstHeaderRow="0" firstDataRow="1" firstDataCol="1"/>
  <pivotFields count="6">
    <pivotField axis="axisRow" showAll="0">
      <items count="12">
        <item x="0"/>
        <item x="2"/>
        <item x="7"/>
        <item x="9"/>
        <item x="8"/>
        <item x="3"/>
        <item x="4"/>
        <item x="6"/>
        <item x="1"/>
        <item x="5"/>
        <item m="1" x="10"/>
        <item t="default"/>
      </items>
    </pivotField>
    <pivotField axis="axisRow" showAll="0">
      <items count="13">
        <item m="1" x="6"/>
        <item m="1" x="11"/>
        <item m="1" x="9"/>
        <item m="1" x="7"/>
        <item m="1" x="8"/>
        <item m="1" x="10"/>
        <item x="0"/>
        <item x="1"/>
        <item x="2"/>
        <item x="3"/>
        <item x="4"/>
        <item x="5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20">
    <i>
      <x v="6"/>
    </i>
    <i r="1">
      <x/>
    </i>
    <i r="1">
      <x v="1"/>
    </i>
    <i>
      <x v="7"/>
    </i>
    <i r="1">
      <x/>
    </i>
    <i r="1">
      <x v="1"/>
    </i>
    <i r="1">
      <x v="8"/>
    </i>
    <i>
      <x v="8"/>
    </i>
    <i r="1">
      <x v="5"/>
    </i>
    <i r="1">
      <x v="6"/>
    </i>
    <i r="1">
      <x v="7"/>
    </i>
    <i r="1">
      <x v="9"/>
    </i>
    <i>
      <x v="9"/>
    </i>
    <i r="1">
      <x v="2"/>
    </i>
    <i r="1">
      <x v="4"/>
    </i>
    <i>
      <x v="10"/>
    </i>
    <i r="1">
      <x v="4"/>
    </i>
    <i>
      <x v="11"/>
    </i>
    <i r="1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5" fld="3" baseField="0" baseItem="0"/>
    <dataField name=" Upravený rozpočet 2025" fld="4" baseField="0" baseItem="0"/>
    <dataField name=" Návrh rozpočtu 2026" fld="5" baseField="0" baseItem="0"/>
  </dataFields>
  <formats count="19">
    <format dxfId="154">
      <pivotArea outline="0" collapsedLevelsAreSubtotals="1" fieldPosition="0"/>
    </format>
    <format dxfId="153">
      <pivotArea field="1" type="button" dataOnly="0" labelOnly="1" outline="0" axis="axisRow" fieldPosition="0"/>
    </format>
    <format dxfId="152">
      <pivotArea field="1" type="button" dataOnly="0" labelOnly="1" outline="0" axis="axisRow" fieldPosition="0"/>
    </format>
    <format dxfId="151">
      <pivotArea grandRow="1" outline="0" collapsedLevelsAreSubtotals="1" fieldPosition="0"/>
    </format>
    <format dxfId="150">
      <pivotArea dataOnly="0" labelOnly="1" grandRow="1" outline="0" fieldPosition="0"/>
    </format>
    <format dxfId="149">
      <pivotArea type="all" dataOnly="0" outline="0" fieldPosition="0"/>
    </format>
    <format dxfId="148">
      <pivotArea outline="0" collapsedLevelsAreSubtotals="1" fieldPosition="0"/>
    </format>
    <format dxfId="147">
      <pivotArea field="1" type="button" dataOnly="0" labelOnly="1" outline="0" axis="axisRow" fieldPosition="0"/>
    </format>
    <format dxfId="146">
      <pivotArea dataOnly="0" labelOnly="1" fieldPosition="0">
        <references count="1">
          <reference field="1" count="0"/>
        </references>
      </pivotArea>
    </format>
    <format dxfId="145">
      <pivotArea dataOnly="0" labelOnly="1" grandRow="1" outline="0" fieldPosition="0"/>
    </format>
    <format dxfId="144">
      <pivotArea type="all" dataOnly="0" outline="0" fieldPosition="0"/>
    </format>
    <format dxfId="143">
      <pivotArea outline="0" collapsedLevelsAreSubtotals="1" fieldPosition="0"/>
    </format>
    <format dxfId="142">
      <pivotArea field="1" type="button" dataOnly="0" labelOnly="1" outline="0" axis="axisRow" fieldPosition="0"/>
    </format>
    <format dxfId="141">
      <pivotArea dataOnly="0" labelOnly="1" fieldPosition="0">
        <references count="1">
          <reference field="1" count="0"/>
        </references>
      </pivotArea>
    </format>
    <format dxfId="140">
      <pivotArea dataOnly="0" labelOnly="1" grandRow="1" outline="0" fieldPosition="0"/>
    </format>
    <format dxfId="139">
      <pivotArea field="1" type="button" dataOnly="0" labelOnly="1" outline="0" axis="axisRow" fieldPosition="0"/>
    </format>
    <format dxfId="138">
      <pivotArea dataOnly="0" labelOnly="1" fieldPosition="0">
        <references count="1">
          <reference field="1" count="0"/>
        </references>
      </pivotArea>
    </format>
    <format dxfId="137">
      <pivotArea dataOnly="0" labelOnly="1" grandRow="1" outline="0" fieldPosition="0"/>
    </format>
    <format dxfId="13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6000000}" name="Kontingenční tabulka6" cacheId="433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nosy">
  <location ref="A7:D17" firstHeaderRow="0" firstDataRow="1" firstDataCol="1"/>
  <pivotFields count="6">
    <pivotField axis="axisRow" showAll="0">
      <items count="10">
        <item m="1" x="8"/>
        <item x="1"/>
        <item x="0"/>
        <item x="2"/>
        <item x="4"/>
        <item x="6"/>
        <item x="3"/>
        <item m="1" x="7"/>
        <item x="5"/>
        <item t="default"/>
      </items>
    </pivotField>
    <pivotField axis="axisRow" showAll="0">
      <items count="4">
        <item x="0"/>
        <item x="1"/>
        <item m="1" x="2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0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5" fld="3" baseField="0" baseItem="0"/>
    <dataField name="  Upravený rozpočet 2025" fld="4" baseField="0" baseItem="0"/>
    <dataField name=" Návrh rozpočtu 2026" fld="5" baseField="0" baseItem="0"/>
  </dataFields>
  <formats count="28">
    <format dxfId="182">
      <pivotArea outline="0" collapsedLevelsAreSubtotals="1" fieldPosition="0"/>
    </format>
    <format dxfId="181">
      <pivotArea field="1" type="button" dataOnly="0" labelOnly="1" outline="0" axis="axisRow" fieldPosition="0"/>
    </format>
    <format dxfId="180">
      <pivotArea field="1" type="button" dataOnly="0" labelOnly="1" outline="0" axis="axisRow" fieldPosition="0"/>
    </format>
    <format dxfId="179">
      <pivotArea grandRow="1" outline="0" collapsedLevelsAreSubtotals="1" fieldPosition="0"/>
    </format>
    <format dxfId="178">
      <pivotArea dataOnly="0" labelOnly="1" grandRow="1" outline="0" fieldPosition="0"/>
    </format>
    <format dxfId="177">
      <pivotArea type="all" dataOnly="0" outline="0" fieldPosition="0"/>
    </format>
    <format dxfId="176">
      <pivotArea outline="0" collapsedLevelsAreSubtotals="1" fieldPosition="0"/>
    </format>
    <format dxfId="175">
      <pivotArea field="1" type="button" dataOnly="0" labelOnly="1" outline="0" axis="axisRow" fieldPosition="0"/>
    </format>
    <format dxfId="174">
      <pivotArea dataOnly="0" labelOnly="1" fieldPosition="0">
        <references count="1">
          <reference field="1" count="0"/>
        </references>
      </pivotArea>
    </format>
    <format dxfId="173">
      <pivotArea dataOnly="0" labelOnly="1" grandRow="1" outline="0" fieldPosition="0"/>
    </format>
    <format dxfId="172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171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170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169">
      <pivotArea type="all" dataOnly="0" outline="0" fieldPosition="0"/>
    </format>
    <format dxfId="168">
      <pivotArea outline="0" collapsedLevelsAreSubtotals="1" fieldPosition="0"/>
    </format>
    <format dxfId="167">
      <pivotArea field="1" type="button" dataOnly="0" labelOnly="1" outline="0" axis="axisRow" fieldPosition="0"/>
    </format>
    <format dxfId="166">
      <pivotArea dataOnly="0" labelOnly="1" fieldPosition="0">
        <references count="1">
          <reference field="1" count="0"/>
        </references>
      </pivotArea>
    </format>
    <format dxfId="165">
      <pivotArea dataOnly="0" labelOnly="1" grandRow="1" outline="0" fieldPosition="0"/>
    </format>
    <format dxfId="164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163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162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161">
      <pivotArea field="1" type="button" dataOnly="0" labelOnly="1" outline="0" axis="axisRow" fieldPosition="0"/>
    </format>
    <format dxfId="160">
      <pivotArea dataOnly="0" labelOnly="1" fieldPosition="0">
        <references count="1">
          <reference field="1" count="0"/>
        </references>
      </pivotArea>
    </format>
    <format dxfId="159">
      <pivotArea dataOnly="0" labelOnly="1" grandRow="1" outline="0" fieldPosition="0"/>
    </format>
    <format dxfId="158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157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156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15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2" displayName="Tabulka2" ref="A3:P184" totalsRowShown="0" headerRowDxfId="51" dataDxfId="50">
  <autoFilter ref="A3:P184" xr:uid="{00000000-0009-0000-0100-000001000000}"/>
  <tableColumns count="16">
    <tableColumn id="2" xr3:uid="{00000000-0010-0000-0000-000002000000}" name="Oddíl a paragraf rozpočtu" dataDxfId="49"/>
    <tableColumn id="12" xr3:uid="{00000000-0010-0000-0000-00000C000000}" name="ODPA" dataDxfId="48"/>
    <tableColumn id="3" xr3:uid="{00000000-0010-0000-0000-000003000000}" name="POL" dataDxfId="47"/>
    <tableColumn id="17" xr3:uid="{00000000-0010-0000-0000-000011000000}" name="Popis položky" dataDxfId="46"/>
    <tableColumn id="18" xr3:uid="{00000000-0010-0000-0000-000012000000}" name="UZ" dataDxfId="45"/>
    <tableColumn id="15" xr3:uid="{00000000-0010-0000-0000-00000F000000}" name="ORJ" dataDxfId="44"/>
    <tableColumn id="16" xr3:uid="{00000000-0010-0000-0000-000010000000}" name="ORG" dataDxfId="43"/>
    <tableColumn id="4" xr3:uid="{00000000-0010-0000-0000-000004000000}" name="Kapitola" dataDxfId="42"/>
    <tableColumn id="5" xr3:uid="{00000000-0010-0000-0000-000005000000}" name="ORJ - Správce rozpočtu" dataDxfId="41"/>
    <tableColumn id="14" xr3:uid="{00000000-0010-0000-0000-00000E000000}" name="ORJ - Správce" dataDxfId="40"/>
    <tableColumn id="6" xr3:uid="{00000000-0010-0000-0000-000006000000}" name="Akce" dataDxfId="39"/>
    <tableColumn id="11" xr3:uid="{00000000-0010-0000-0000-00000B000000}" name="Akce?" dataDxfId="38"/>
    <tableColumn id="7" xr3:uid="{00000000-0010-0000-0000-000007000000}" name="Druh výdaje" dataDxfId="37"/>
    <tableColumn id="8" xr3:uid="{00000000-0010-0000-0000-000008000000}" name="Schválený rozpočet 2026" dataDxfId="36"/>
    <tableColumn id="9" xr3:uid="{00000000-0010-0000-0000-000009000000}" name="Upravený rozpočet 2026" dataDxfId="35"/>
    <tableColumn id="10" xr3:uid="{00000000-0010-0000-0000-00000A000000}" name="Čerpání rozpočtu 2026" dataDxfId="3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lka3" displayName="Tabulka3" ref="A4:M57" totalsRowShown="0" headerRowDxfId="33" dataDxfId="32">
  <autoFilter ref="A4:M57" xr:uid="{00000000-0009-0000-0100-000002000000}"/>
  <tableColumns count="13">
    <tableColumn id="1" xr3:uid="{00000000-0010-0000-0100-000001000000}" name="Položka" dataDxfId="31"/>
    <tableColumn id="2" xr3:uid="{00000000-0010-0000-0100-000002000000}" name="Seskupení položek" dataDxfId="30"/>
    <tableColumn id="3" xr3:uid="{00000000-0010-0000-0100-000003000000}" name="Třída" dataDxfId="29"/>
    <tableColumn id="4" xr3:uid="{00000000-0010-0000-0100-000004000000}" name="ORG" dataDxfId="28"/>
    <tableColumn id="5" xr3:uid="{00000000-0010-0000-0100-000005000000}" name="ODPA" dataDxfId="27"/>
    <tableColumn id="6" xr3:uid="{00000000-0010-0000-0100-000006000000}" name="POL" dataDxfId="26"/>
    <tableColumn id="7" xr3:uid="{00000000-0010-0000-0100-000007000000}" name="ORJ" dataDxfId="25"/>
    <tableColumn id="9" xr3:uid="{00000000-0010-0000-0100-000009000000}" name="Schválený rozpočet 2026" dataDxfId="24"/>
    <tableColumn id="10" xr3:uid="{00000000-0010-0000-0100-00000A000000}" name="Upravený rozpočet 2026" dataDxfId="23"/>
    <tableColumn id="11" xr3:uid="{00000000-0010-0000-0100-00000B000000}" name="čerpání rozpočtu 2026" dataDxfId="22"/>
    <tableColumn id="12" xr3:uid="{00000000-0010-0000-0100-00000C000000}" name="UZ" dataDxfId="21"/>
    <tableColumn id="13" xr3:uid="{00000000-0010-0000-0100-00000D000000}" name="ORG kontace" dataDxfId="20"/>
    <tableColumn id="14" xr3:uid="{00000000-0010-0000-0100-00000E000000}" name="Volné" dataDxfId="1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ulka4" displayName="Tabulka4" ref="A61:J67" totalsRowShown="0" headerRowDxfId="18" dataDxfId="17">
  <autoFilter ref="A61:J67" xr:uid="{00000000-0009-0000-0100-000003000000}"/>
  <tableColumns count="10">
    <tableColumn id="1" xr3:uid="{00000000-0010-0000-0200-000001000000}" name="Položka" dataDxfId="16"/>
    <tableColumn id="2" xr3:uid="{00000000-0010-0000-0200-000002000000}" name="Seskupení položek" dataDxfId="15"/>
    <tableColumn id="3" xr3:uid="{00000000-0010-0000-0200-000003000000}" name="Třída" dataDxfId="14"/>
    <tableColumn id="4" xr3:uid="{00000000-0010-0000-0200-000004000000}" name="ORG" dataDxfId="13"/>
    <tableColumn id="5" xr3:uid="{00000000-0010-0000-0200-000005000000}" name="ODPA" dataDxfId="12"/>
    <tableColumn id="6" xr3:uid="{00000000-0010-0000-0200-000006000000}" name="POL" dataDxfId="11"/>
    <tableColumn id="7" xr3:uid="{00000000-0010-0000-0200-000007000000}" name="ORJ" dataDxfId="10"/>
    <tableColumn id="8" xr3:uid="{00000000-0010-0000-0200-000008000000}" name="Schválený rozpočet 2026" dataDxfId="9"/>
    <tableColumn id="9" xr3:uid="{00000000-0010-0000-0200-000009000000}" name="Upravený rozpočet 2026" dataDxfId="8"/>
    <tableColumn id="10" xr3:uid="{00000000-0010-0000-0200-00000A000000}" name="Čerpání rozpočtu 2026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5" Type="http://schemas.openxmlformats.org/officeDocument/2006/relationships/printerSettings" Target="../printerSettings/printerSettings5.bin"/><Relationship Id="rId4" Type="http://schemas.openxmlformats.org/officeDocument/2006/relationships/pivotTable" Target="../pivotTables/pivotTable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F2CE6-74F1-4C1C-9DC9-4EE74EFE6592}">
  <sheetPr>
    <pageSetUpPr fitToPage="1"/>
  </sheetPr>
  <dimension ref="A1:K119"/>
  <sheetViews>
    <sheetView tabSelected="1" workbookViewId="0">
      <selection activeCell="B9" sqref="B9"/>
    </sheetView>
  </sheetViews>
  <sheetFormatPr defaultColWidth="9.109375" defaultRowHeight="13.2" x14ac:dyDescent="0.25"/>
  <cols>
    <col min="1" max="1" width="9.33203125" style="190" customWidth="1"/>
    <col min="2" max="2" width="37.5546875" style="190" customWidth="1"/>
    <col min="3" max="3" width="11.88671875" style="190" customWidth="1"/>
    <col min="4" max="4" width="12.44140625" style="190" customWidth="1"/>
    <col min="5" max="5" width="43.6640625" style="191" customWidth="1"/>
    <col min="6" max="6" width="40.88671875" style="190" customWidth="1"/>
    <col min="7" max="7" width="9.109375" style="190"/>
    <col min="8" max="9" width="10.109375" style="190" bestFit="1" customWidth="1"/>
    <col min="10" max="16384" width="9.109375" style="190"/>
  </cols>
  <sheetData>
    <row r="1" spans="1:9" x14ac:dyDescent="0.25">
      <c r="A1" s="189" t="s">
        <v>468</v>
      </c>
    </row>
    <row r="3" spans="1:9" s="191" customFormat="1" ht="28.2" customHeight="1" x14ac:dyDescent="0.25">
      <c r="A3" s="191" t="s">
        <v>424</v>
      </c>
      <c r="B3" s="191" t="s">
        <v>425</v>
      </c>
      <c r="C3" s="191" t="s">
        <v>426</v>
      </c>
      <c r="D3" s="191" t="s">
        <v>427</v>
      </c>
      <c r="E3" s="191" t="s">
        <v>428</v>
      </c>
      <c r="F3" s="191" t="s">
        <v>429</v>
      </c>
    </row>
    <row r="4" spans="1:9" s="192" customFormat="1" x14ac:dyDescent="0.3">
      <c r="E4" s="193"/>
    </row>
    <row r="5" spans="1:9" s="192" customFormat="1" ht="27" customHeight="1" x14ac:dyDescent="0.3">
      <c r="A5" s="233">
        <v>2</v>
      </c>
      <c r="B5" s="198" t="s">
        <v>430</v>
      </c>
      <c r="C5" s="234">
        <v>0</v>
      </c>
      <c r="D5" s="234">
        <v>10000000</v>
      </c>
      <c r="E5" s="235" t="s">
        <v>432</v>
      </c>
      <c r="F5" s="236" t="s">
        <v>435</v>
      </c>
      <c r="I5" s="195"/>
    </row>
    <row r="6" spans="1:9" s="198" customFormat="1" x14ac:dyDescent="0.3">
      <c r="A6" s="197"/>
      <c r="C6" s="201"/>
      <c r="D6" s="201"/>
      <c r="E6" s="202"/>
      <c r="F6" s="236"/>
    </row>
    <row r="7" spans="1:9" s="196" customFormat="1" ht="27" customHeight="1" x14ac:dyDescent="0.3">
      <c r="A7" s="233">
        <v>4</v>
      </c>
      <c r="B7" s="236" t="s">
        <v>431</v>
      </c>
      <c r="C7" s="237">
        <v>227500</v>
      </c>
      <c r="D7" s="237">
        <v>227500</v>
      </c>
      <c r="E7" s="207" t="s">
        <v>433</v>
      </c>
      <c r="F7" s="238" t="s">
        <v>434</v>
      </c>
    </row>
    <row r="8" spans="1:9" s="203" customFormat="1" ht="14.4" x14ac:dyDescent="0.3">
      <c r="A8" s="204"/>
      <c r="C8" s="205"/>
      <c r="D8" s="205"/>
      <c r="E8" s="206"/>
      <c r="F8" s="196"/>
    </row>
    <row r="9" spans="1:9" s="203" customFormat="1" ht="39" customHeight="1" x14ac:dyDescent="0.3">
      <c r="A9" s="233">
        <v>3</v>
      </c>
      <c r="B9" s="236" t="s">
        <v>431</v>
      </c>
      <c r="C9" s="234">
        <v>0</v>
      </c>
      <c r="D9" s="234">
        <v>27400</v>
      </c>
      <c r="E9" s="235" t="s">
        <v>442</v>
      </c>
      <c r="F9" s="236" t="s">
        <v>443</v>
      </c>
      <c r="I9" s="205"/>
    </row>
    <row r="10" spans="1:9" s="192" customFormat="1" x14ac:dyDescent="0.3">
      <c r="A10" s="233"/>
      <c r="B10" s="236"/>
      <c r="C10" s="234"/>
      <c r="D10" s="234"/>
      <c r="E10" s="235"/>
      <c r="F10" s="236"/>
    </row>
    <row r="11" spans="1:9" s="196" customFormat="1" ht="27" customHeight="1" x14ac:dyDescent="0.3">
      <c r="A11" s="233">
        <v>5</v>
      </c>
      <c r="B11" s="236" t="s">
        <v>444</v>
      </c>
      <c r="C11" s="237">
        <v>22900</v>
      </c>
      <c r="D11" s="237">
        <v>22900</v>
      </c>
      <c r="E11" s="207" t="s">
        <v>445</v>
      </c>
      <c r="F11" s="236" t="s">
        <v>447</v>
      </c>
    </row>
    <row r="12" spans="1:9" s="208" customFormat="1" ht="27" customHeight="1" x14ac:dyDescent="0.3">
      <c r="A12" s="233">
        <v>5</v>
      </c>
      <c r="B12" s="198" t="s">
        <v>430</v>
      </c>
      <c r="C12" s="234">
        <v>60000</v>
      </c>
      <c r="D12" s="234">
        <v>60000</v>
      </c>
      <c r="E12" s="207" t="s">
        <v>446</v>
      </c>
      <c r="F12" s="236" t="s">
        <v>447</v>
      </c>
    </row>
    <row r="13" spans="1:9" s="209" customFormat="1" x14ac:dyDescent="0.3">
      <c r="A13" s="197"/>
      <c r="B13" s="198"/>
      <c r="C13" s="201"/>
      <c r="D13" s="201"/>
      <c r="E13" s="202"/>
      <c r="F13" s="236"/>
    </row>
    <row r="14" spans="1:9" s="209" customFormat="1" ht="27" customHeight="1" x14ac:dyDescent="0.3">
      <c r="A14" s="239">
        <v>6</v>
      </c>
      <c r="B14" s="198" t="s">
        <v>448</v>
      </c>
      <c r="C14" s="237">
        <v>0</v>
      </c>
      <c r="D14" s="237">
        <v>835000</v>
      </c>
      <c r="E14" s="240" t="s">
        <v>449</v>
      </c>
      <c r="F14" s="238" t="s">
        <v>450</v>
      </c>
      <c r="I14" s="211"/>
    </row>
    <row r="15" spans="1:9" s="208" customFormat="1" x14ac:dyDescent="0.3">
      <c r="A15" s="233"/>
      <c r="B15" s="236"/>
      <c r="C15" s="234"/>
      <c r="D15" s="234"/>
      <c r="E15" s="235"/>
      <c r="F15" s="236"/>
    </row>
    <row r="16" spans="1:9" s="208" customFormat="1" ht="27" customHeight="1" x14ac:dyDescent="0.3">
      <c r="A16" s="212">
        <v>7</v>
      </c>
      <c r="B16" s="198" t="s">
        <v>451</v>
      </c>
      <c r="C16" s="213">
        <v>0</v>
      </c>
      <c r="D16" s="213">
        <v>28500</v>
      </c>
      <c r="E16" s="207" t="s">
        <v>453</v>
      </c>
      <c r="F16" s="236" t="s">
        <v>455</v>
      </c>
    </row>
    <row r="17" spans="1:11" s="208" customFormat="1" ht="27" customHeight="1" x14ac:dyDescent="0.3">
      <c r="A17" s="204">
        <v>7</v>
      </c>
      <c r="B17" s="214" t="s">
        <v>452</v>
      </c>
      <c r="C17" s="205">
        <v>0</v>
      </c>
      <c r="D17" s="205">
        <v>84000</v>
      </c>
      <c r="E17" s="240" t="s">
        <v>454</v>
      </c>
      <c r="F17" s="236" t="s">
        <v>455</v>
      </c>
    </row>
    <row r="18" spans="1:11" s="208" customFormat="1" x14ac:dyDescent="0.3">
      <c r="A18" s="233"/>
      <c r="B18" s="236"/>
      <c r="C18" s="234"/>
      <c r="D18" s="234"/>
      <c r="E18" s="235"/>
      <c r="F18" s="236"/>
    </row>
    <row r="19" spans="1:11" s="215" customFormat="1" ht="27" customHeight="1" x14ac:dyDescent="0.3">
      <c r="A19" s="233">
        <v>8</v>
      </c>
      <c r="B19" s="236" t="s">
        <v>456</v>
      </c>
      <c r="C19" s="234">
        <v>29900</v>
      </c>
      <c r="D19" s="234">
        <v>29900</v>
      </c>
      <c r="E19" s="235" t="s">
        <v>457</v>
      </c>
      <c r="F19" s="236" t="s">
        <v>458</v>
      </c>
    </row>
    <row r="20" spans="1:11" s="215" customFormat="1" ht="13.2" customHeight="1" x14ac:dyDescent="0.3">
      <c r="A20" s="239"/>
      <c r="B20" s="203"/>
      <c r="C20" s="205"/>
      <c r="D20" s="205"/>
      <c r="E20" s="206"/>
      <c r="F20" s="238"/>
    </row>
    <row r="21" spans="1:11" s="215" customFormat="1" ht="27" customHeight="1" x14ac:dyDescent="0.3">
      <c r="A21" s="233">
        <v>9</v>
      </c>
      <c r="B21" s="236" t="s">
        <v>431</v>
      </c>
      <c r="C21" s="237">
        <v>83800</v>
      </c>
      <c r="D21" s="237">
        <v>83800</v>
      </c>
      <c r="E21" s="207" t="s">
        <v>459</v>
      </c>
      <c r="F21" s="236" t="s">
        <v>460</v>
      </c>
      <c r="K21" s="216"/>
    </row>
    <row r="22" spans="1:11" s="192" customFormat="1" x14ac:dyDescent="0.3">
      <c r="A22" s="233"/>
      <c r="B22" s="236"/>
      <c r="C22" s="234"/>
      <c r="D22" s="234"/>
      <c r="E22" s="235"/>
      <c r="F22" s="236"/>
    </row>
    <row r="23" spans="1:11" s="196" customFormat="1" ht="40.200000000000003" customHeight="1" x14ac:dyDescent="0.3">
      <c r="A23" s="233">
        <v>10</v>
      </c>
      <c r="B23" s="236" t="s">
        <v>431</v>
      </c>
      <c r="C23" s="237">
        <v>2230000</v>
      </c>
      <c r="D23" s="237">
        <v>2230000</v>
      </c>
      <c r="E23" s="207" t="s">
        <v>461</v>
      </c>
      <c r="F23" s="238" t="s">
        <v>450</v>
      </c>
    </row>
    <row r="24" spans="1:11" s="192" customFormat="1" x14ac:dyDescent="0.3">
      <c r="A24" s="194"/>
      <c r="C24" s="195"/>
      <c r="D24" s="195"/>
      <c r="E24" s="193"/>
    </row>
    <row r="25" spans="1:11" s="208" customFormat="1" ht="27" customHeight="1" x14ac:dyDescent="0.3">
      <c r="A25" s="229">
        <v>11</v>
      </c>
      <c r="B25" s="208" t="s">
        <v>466</v>
      </c>
      <c r="C25" s="218">
        <v>198000</v>
      </c>
      <c r="D25" s="218">
        <v>198000</v>
      </c>
      <c r="E25" s="219" t="s">
        <v>467</v>
      </c>
      <c r="F25" s="215" t="s">
        <v>469</v>
      </c>
    </row>
    <row r="26" spans="1:11" s="209" customFormat="1" x14ac:dyDescent="0.3">
      <c r="A26" s="197"/>
      <c r="B26" s="198"/>
      <c r="C26" s="201"/>
      <c r="D26" s="201"/>
      <c r="E26" s="202"/>
      <c r="F26" s="192"/>
    </row>
    <row r="27" spans="1:11" s="192" customFormat="1" ht="27" customHeight="1" x14ac:dyDescent="0.3">
      <c r="A27" s="217">
        <v>12</v>
      </c>
      <c r="B27" s="209" t="s">
        <v>430</v>
      </c>
      <c r="C27" s="218">
        <v>0</v>
      </c>
      <c r="D27" s="218">
        <v>14857700</v>
      </c>
      <c r="E27" s="219" t="s">
        <v>482</v>
      </c>
      <c r="F27" s="215" t="s">
        <v>481</v>
      </c>
    </row>
    <row r="28" spans="1:11" s="192" customFormat="1" ht="27" customHeight="1" x14ac:dyDescent="0.3">
      <c r="A28" s="217">
        <v>12</v>
      </c>
      <c r="B28" s="209" t="s">
        <v>478</v>
      </c>
      <c r="C28" s="218">
        <v>0</v>
      </c>
      <c r="D28" s="218">
        <v>349300</v>
      </c>
      <c r="E28" s="219" t="s">
        <v>479</v>
      </c>
      <c r="F28" s="215" t="s">
        <v>481</v>
      </c>
    </row>
    <row r="29" spans="1:11" s="192" customFormat="1" ht="27" customHeight="1" x14ac:dyDescent="0.3">
      <c r="A29" s="217">
        <v>12</v>
      </c>
      <c r="B29" s="209" t="s">
        <v>430</v>
      </c>
      <c r="C29" s="218">
        <v>0</v>
      </c>
      <c r="D29" s="218">
        <v>19955100</v>
      </c>
      <c r="E29" s="219" t="s">
        <v>477</v>
      </c>
      <c r="F29" s="215" t="s">
        <v>481</v>
      </c>
    </row>
    <row r="30" spans="1:11" s="192" customFormat="1" ht="27" customHeight="1" x14ac:dyDescent="0.3">
      <c r="A30" s="217">
        <v>12</v>
      </c>
      <c r="B30" s="209" t="s">
        <v>470</v>
      </c>
      <c r="C30" s="218">
        <v>0</v>
      </c>
      <c r="D30" s="218">
        <v>2102500</v>
      </c>
      <c r="E30" s="219" t="s">
        <v>483</v>
      </c>
      <c r="F30" s="215" t="s">
        <v>481</v>
      </c>
    </row>
    <row r="31" spans="1:11" s="192" customFormat="1" ht="27" customHeight="1" x14ac:dyDescent="0.3">
      <c r="A31" s="217">
        <v>12</v>
      </c>
      <c r="B31" s="209" t="s">
        <v>472</v>
      </c>
      <c r="C31" s="218">
        <v>0</v>
      </c>
      <c r="D31" s="218">
        <v>11900</v>
      </c>
      <c r="E31" s="219" t="s">
        <v>473</v>
      </c>
      <c r="F31" s="215" t="s">
        <v>481</v>
      </c>
    </row>
    <row r="32" spans="1:11" s="192" customFormat="1" ht="27" customHeight="1" x14ac:dyDescent="0.3">
      <c r="A32" s="217">
        <v>12</v>
      </c>
      <c r="B32" s="209" t="s">
        <v>470</v>
      </c>
      <c r="C32" s="218">
        <v>0</v>
      </c>
      <c r="D32" s="218">
        <v>2013800</v>
      </c>
      <c r="E32" s="219" t="s">
        <v>475</v>
      </c>
      <c r="F32" s="215" t="s">
        <v>481</v>
      </c>
    </row>
    <row r="33" spans="1:6" s="192" customFormat="1" ht="27" customHeight="1" x14ac:dyDescent="0.3">
      <c r="A33" s="217">
        <v>12</v>
      </c>
      <c r="B33" s="209" t="s">
        <v>430</v>
      </c>
      <c r="C33" s="218">
        <v>0</v>
      </c>
      <c r="D33" s="218">
        <v>7554300</v>
      </c>
      <c r="E33" s="219" t="s">
        <v>477</v>
      </c>
      <c r="F33" s="215" t="s">
        <v>481</v>
      </c>
    </row>
    <row r="34" spans="1:6" s="192" customFormat="1" ht="27" customHeight="1" x14ac:dyDescent="0.3">
      <c r="A34" s="217">
        <v>12</v>
      </c>
      <c r="B34" s="209" t="s">
        <v>470</v>
      </c>
      <c r="C34" s="218">
        <v>0</v>
      </c>
      <c r="D34" s="218">
        <v>16658800</v>
      </c>
      <c r="E34" s="219" t="s">
        <v>474</v>
      </c>
      <c r="F34" s="215" t="s">
        <v>481</v>
      </c>
    </row>
    <row r="35" spans="1:6" s="192" customFormat="1" ht="27" customHeight="1" x14ac:dyDescent="0.3">
      <c r="A35" s="217">
        <v>12</v>
      </c>
      <c r="B35" s="209" t="s">
        <v>470</v>
      </c>
      <c r="C35" s="218">
        <v>0</v>
      </c>
      <c r="D35" s="218">
        <v>1704600</v>
      </c>
      <c r="E35" s="219" t="s">
        <v>474</v>
      </c>
      <c r="F35" s="215" t="s">
        <v>481</v>
      </c>
    </row>
    <row r="36" spans="1:6" s="192" customFormat="1" ht="27" customHeight="1" x14ac:dyDescent="0.3">
      <c r="A36" s="217">
        <v>12</v>
      </c>
      <c r="B36" s="209" t="s">
        <v>478</v>
      </c>
      <c r="C36" s="218">
        <v>0</v>
      </c>
      <c r="D36" s="218">
        <v>1957700</v>
      </c>
      <c r="E36" s="219" t="s">
        <v>480</v>
      </c>
      <c r="F36" s="215" t="s">
        <v>481</v>
      </c>
    </row>
    <row r="37" spans="1:6" s="192" customFormat="1" ht="27" customHeight="1" x14ac:dyDescent="0.3">
      <c r="A37" s="217">
        <v>12</v>
      </c>
      <c r="B37" s="232" t="s">
        <v>486</v>
      </c>
      <c r="C37" s="218">
        <v>0</v>
      </c>
      <c r="D37" s="218">
        <v>3974600</v>
      </c>
      <c r="E37" s="219" t="s">
        <v>487</v>
      </c>
      <c r="F37" s="215" t="s">
        <v>481</v>
      </c>
    </row>
    <row r="38" spans="1:6" s="192" customFormat="1" ht="27" customHeight="1" x14ac:dyDescent="0.3">
      <c r="A38" s="217">
        <v>12</v>
      </c>
      <c r="B38" s="209" t="s">
        <v>470</v>
      </c>
      <c r="C38" s="218">
        <v>2974000</v>
      </c>
      <c r="D38" s="218">
        <v>2974000</v>
      </c>
      <c r="E38" s="219" t="s">
        <v>484</v>
      </c>
      <c r="F38" s="215" t="s">
        <v>481</v>
      </c>
    </row>
    <row r="39" spans="1:6" s="192" customFormat="1" ht="27" customHeight="1" x14ac:dyDescent="0.3">
      <c r="A39" s="217">
        <v>12</v>
      </c>
      <c r="B39" s="209" t="s">
        <v>470</v>
      </c>
      <c r="C39" s="218">
        <v>1000000</v>
      </c>
      <c r="D39" s="218">
        <v>1000000</v>
      </c>
      <c r="E39" s="219" t="s">
        <v>485</v>
      </c>
      <c r="F39" s="215" t="s">
        <v>481</v>
      </c>
    </row>
    <row r="40" spans="1:6" x14ac:dyDescent="0.25">
      <c r="A40" s="220"/>
      <c r="C40" s="221"/>
      <c r="D40" s="221"/>
    </row>
    <row r="41" spans="1:6" s="208" customFormat="1" ht="27" customHeight="1" x14ac:dyDescent="0.3">
      <c r="A41" s="217">
        <v>13</v>
      </c>
      <c r="B41" s="209" t="s">
        <v>476</v>
      </c>
      <c r="C41" s="218">
        <v>10000000</v>
      </c>
      <c r="D41" s="218">
        <v>10000000</v>
      </c>
      <c r="E41" s="219" t="s">
        <v>488</v>
      </c>
      <c r="F41" s="215" t="s">
        <v>489</v>
      </c>
    </row>
    <row r="42" spans="1:6" s="189" customFormat="1" x14ac:dyDescent="0.25">
      <c r="A42" s="223"/>
      <c r="C42" s="224"/>
      <c r="D42" s="224"/>
      <c r="E42" s="225"/>
    </row>
    <row r="43" spans="1:6" s="208" customFormat="1" ht="27" customHeight="1" x14ac:dyDescent="0.3">
      <c r="A43" s="217">
        <v>14</v>
      </c>
      <c r="B43" s="209" t="s">
        <v>430</v>
      </c>
      <c r="C43" s="218">
        <v>60000000</v>
      </c>
      <c r="D43" s="218">
        <v>60000000</v>
      </c>
      <c r="E43" s="219" t="s">
        <v>490</v>
      </c>
      <c r="F43" s="215" t="s">
        <v>491</v>
      </c>
    </row>
    <row r="44" spans="1:6" s="189" customFormat="1" x14ac:dyDescent="0.25">
      <c r="A44" s="223"/>
      <c r="C44" s="224"/>
      <c r="D44" s="224"/>
      <c r="E44" s="225"/>
    </row>
    <row r="45" spans="1:6" s="208" customFormat="1" ht="27" customHeight="1" x14ac:dyDescent="0.3">
      <c r="A45" s="230">
        <v>15</v>
      </c>
      <c r="B45" s="209" t="s">
        <v>471</v>
      </c>
      <c r="C45" s="231">
        <v>519300</v>
      </c>
      <c r="D45" s="231">
        <v>519300</v>
      </c>
      <c r="E45" s="227" t="s">
        <v>492</v>
      </c>
      <c r="F45" s="215" t="s">
        <v>493</v>
      </c>
    </row>
    <row r="46" spans="1:6" s="189" customFormat="1" x14ac:dyDescent="0.25">
      <c r="A46" s="223"/>
      <c r="C46" s="224"/>
      <c r="D46" s="224"/>
      <c r="E46" s="225"/>
    </row>
    <row r="47" spans="1:6" s="208" customFormat="1" ht="27" customHeight="1" x14ac:dyDescent="0.3">
      <c r="A47" s="228">
        <v>16</v>
      </c>
      <c r="B47" s="209" t="s">
        <v>478</v>
      </c>
      <c r="C47" s="216">
        <v>0</v>
      </c>
      <c r="D47" s="216">
        <v>-1741800</v>
      </c>
      <c r="E47" s="226" t="s">
        <v>494</v>
      </c>
      <c r="F47" s="215" t="s">
        <v>496</v>
      </c>
    </row>
    <row r="48" spans="1:6" s="208" customFormat="1" ht="27" customHeight="1" x14ac:dyDescent="0.3">
      <c r="A48" s="228">
        <v>16</v>
      </c>
      <c r="B48" s="215" t="s">
        <v>431</v>
      </c>
      <c r="C48" s="216">
        <v>0</v>
      </c>
      <c r="D48" s="216">
        <v>1741800</v>
      </c>
      <c r="E48" s="226" t="s">
        <v>495</v>
      </c>
      <c r="F48" s="215" t="s">
        <v>496</v>
      </c>
    </row>
    <row r="49" spans="1:6" ht="14.4" x14ac:dyDescent="0.25">
      <c r="A49" s="210"/>
      <c r="B49" s="196"/>
      <c r="C49" s="199"/>
      <c r="D49" s="199"/>
      <c r="E49" s="200"/>
      <c r="F49" s="196"/>
    </row>
    <row r="50" spans="1:6" x14ac:dyDescent="0.25">
      <c r="A50" s="220"/>
      <c r="C50" s="221"/>
      <c r="D50" s="221"/>
    </row>
    <row r="51" spans="1:6" s="192" customFormat="1" ht="27" customHeight="1" x14ac:dyDescent="0.3">
      <c r="A51" s="210"/>
      <c r="B51" s="222"/>
      <c r="C51" s="199"/>
      <c r="D51" s="199"/>
      <c r="E51" s="200"/>
      <c r="F51" s="196"/>
    </row>
    <row r="52" spans="1:6" x14ac:dyDescent="0.25">
      <c r="A52" s="220"/>
      <c r="C52" s="221"/>
      <c r="D52" s="221"/>
    </row>
    <row r="53" spans="1:6" s="192" customFormat="1" ht="27" customHeight="1" x14ac:dyDescent="0.3">
      <c r="A53" s="194"/>
      <c r="B53" s="198"/>
      <c r="C53" s="195"/>
      <c r="D53" s="195"/>
      <c r="E53" s="193"/>
      <c r="F53" s="196"/>
    </row>
    <row r="54" spans="1:6" s="192" customFormat="1" ht="27" customHeight="1" x14ac:dyDescent="0.3">
      <c r="A54" s="194"/>
      <c r="B54" s="196"/>
      <c r="C54" s="199"/>
      <c r="D54" s="199"/>
      <c r="E54" s="200"/>
      <c r="F54" s="196"/>
    </row>
    <row r="55" spans="1:6" x14ac:dyDescent="0.25">
      <c r="A55" s="220"/>
      <c r="C55" s="221"/>
      <c r="D55" s="221"/>
    </row>
    <row r="56" spans="1:6" s="192" customFormat="1" ht="27" customHeight="1" x14ac:dyDescent="0.3">
      <c r="A56" s="194"/>
      <c r="B56" s="196"/>
      <c r="C56" s="195"/>
      <c r="D56" s="195"/>
      <c r="E56" s="193"/>
      <c r="F56" s="196"/>
    </row>
    <row r="57" spans="1:6" s="192" customFormat="1" ht="27" customHeight="1" x14ac:dyDescent="0.3">
      <c r="A57" s="194"/>
      <c r="B57" s="196"/>
      <c r="C57" s="199"/>
      <c r="D57" s="199"/>
      <c r="E57" s="200"/>
      <c r="F57" s="196"/>
    </row>
    <row r="58" spans="1:6" x14ac:dyDescent="0.25">
      <c r="A58" s="220"/>
      <c r="C58" s="221"/>
      <c r="D58" s="221"/>
    </row>
    <row r="59" spans="1:6" s="192" customFormat="1" ht="27" customHeight="1" x14ac:dyDescent="0.3">
      <c r="A59" s="194"/>
      <c r="B59" s="198"/>
      <c r="C59" s="195"/>
      <c r="D59" s="195"/>
      <c r="E59" s="193"/>
      <c r="F59" s="196"/>
    </row>
    <row r="60" spans="1:6" s="189" customFormat="1" x14ac:dyDescent="0.25">
      <c r="A60" s="223"/>
      <c r="C60" s="224"/>
      <c r="D60" s="224"/>
      <c r="E60" s="225"/>
    </row>
    <row r="61" spans="1:6" s="192" customFormat="1" ht="27" customHeight="1" x14ac:dyDescent="0.3">
      <c r="A61" s="212"/>
      <c r="B61" s="198"/>
      <c r="C61" s="213"/>
      <c r="D61" s="213"/>
      <c r="E61" s="207"/>
      <c r="F61" s="196"/>
    </row>
    <row r="62" spans="1:6" x14ac:dyDescent="0.25">
      <c r="A62" s="220"/>
      <c r="C62" s="221"/>
      <c r="D62" s="221"/>
    </row>
    <row r="63" spans="1:6" s="192" customFormat="1" ht="27" customHeight="1" x14ac:dyDescent="0.3">
      <c r="A63" s="204"/>
      <c r="B63" s="214"/>
      <c r="C63" s="205"/>
      <c r="D63" s="205"/>
      <c r="E63" s="200"/>
      <c r="F63" s="196"/>
    </row>
    <row r="64" spans="1:6" s="189" customFormat="1" x14ac:dyDescent="0.25">
      <c r="A64" s="223"/>
      <c r="C64" s="224"/>
      <c r="D64" s="224"/>
      <c r="E64" s="225"/>
    </row>
    <row r="65" spans="1:6" s="192" customFormat="1" ht="27" customHeight="1" x14ac:dyDescent="0.3">
      <c r="A65" s="194"/>
      <c r="B65" s="196"/>
      <c r="C65" s="199"/>
      <c r="D65" s="199"/>
      <c r="E65" s="200"/>
      <c r="F65" s="196"/>
    </row>
    <row r="66" spans="1:6" x14ac:dyDescent="0.25">
      <c r="A66" s="220"/>
      <c r="C66" s="221"/>
      <c r="D66" s="221"/>
    </row>
    <row r="67" spans="1:6" s="192" customFormat="1" ht="27" customHeight="1" x14ac:dyDescent="0.3">
      <c r="A67" s="194"/>
      <c r="B67" s="196"/>
      <c r="C67" s="199"/>
      <c r="D67" s="199"/>
      <c r="E67" s="200"/>
      <c r="F67" s="196"/>
    </row>
    <row r="68" spans="1:6" x14ac:dyDescent="0.25">
      <c r="A68" s="220"/>
      <c r="C68" s="221"/>
      <c r="D68" s="221"/>
    </row>
    <row r="69" spans="1:6" s="192" customFormat="1" ht="27" customHeight="1" x14ac:dyDescent="0.3">
      <c r="A69" s="194"/>
      <c r="B69" s="198"/>
      <c r="C69" s="195"/>
      <c r="D69" s="195"/>
      <c r="E69" s="193"/>
      <c r="F69" s="196"/>
    </row>
    <row r="70" spans="1:6" s="192" customFormat="1" ht="27" customHeight="1" x14ac:dyDescent="0.3">
      <c r="A70" s="194"/>
      <c r="B70" s="196"/>
      <c r="C70" s="199"/>
      <c r="D70" s="199"/>
      <c r="E70" s="200"/>
      <c r="F70" s="196"/>
    </row>
    <row r="71" spans="1:6" x14ac:dyDescent="0.25">
      <c r="A71" s="220"/>
      <c r="C71" s="221"/>
      <c r="D71" s="221"/>
    </row>
    <row r="72" spans="1:6" s="192" customFormat="1" ht="27" customHeight="1" x14ac:dyDescent="0.3">
      <c r="A72" s="194"/>
      <c r="B72" s="196"/>
      <c r="C72" s="199"/>
      <c r="D72" s="199"/>
      <c r="E72" s="200"/>
      <c r="F72" s="196"/>
    </row>
    <row r="73" spans="1:6" x14ac:dyDescent="0.25">
      <c r="A73" s="220"/>
      <c r="C73" s="221"/>
      <c r="D73" s="221"/>
    </row>
    <row r="74" spans="1:6" s="192" customFormat="1" ht="27" customHeight="1" x14ac:dyDescent="0.3">
      <c r="A74" s="194"/>
      <c r="B74" s="196"/>
      <c r="C74" s="199"/>
      <c r="D74" s="199"/>
      <c r="E74" s="200"/>
      <c r="F74" s="196"/>
    </row>
    <row r="75" spans="1:6" x14ac:dyDescent="0.25">
      <c r="A75" s="220"/>
      <c r="C75" s="221"/>
      <c r="D75" s="221"/>
    </row>
    <row r="76" spans="1:6" s="192" customFormat="1" ht="27" customHeight="1" x14ac:dyDescent="0.3">
      <c r="A76" s="194"/>
      <c r="B76" s="198"/>
      <c r="C76" s="195"/>
      <c r="D76" s="195"/>
      <c r="E76" s="193"/>
      <c r="F76" s="196"/>
    </row>
    <row r="77" spans="1:6" x14ac:dyDescent="0.25">
      <c r="A77" s="220"/>
      <c r="C77" s="221"/>
      <c r="D77" s="221"/>
    </row>
    <row r="78" spans="1:6" s="196" customFormat="1" ht="39.75" customHeight="1" x14ac:dyDescent="0.3">
      <c r="A78" s="194"/>
      <c r="B78" s="192"/>
      <c r="C78" s="199"/>
      <c r="D78" s="199"/>
      <c r="E78" s="207"/>
    </row>
    <row r="79" spans="1:6" x14ac:dyDescent="0.25">
      <c r="A79" s="220"/>
      <c r="C79" s="221"/>
      <c r="D79" s="221"/>
    </row>
    <row r="80" spans="1:6" s="192" customFormat="1" ht="27" customHeight="1" x14ac:dyDescent="0.3">
      <c r="A80" s="194"/>
      <c r="B80" s="196"/>
      <c r="C80" s="195"/>
      <c r="D80" s="195"/>
      <c r="E80" s="193"/>
      <c r="F80" s="196"/>
    </row>
    <row r="81" spans="1:6" s="192" customFormat="1" ht="27" customHeight="1" x14ac:dyDescent="0.3">
      <c r="A81" s="194"/>
      <c r="B81" s="196"/>
      <c r="C81" s="195"/>
      <c r="D81" s="195"/>
      <c r="E81" s="193"/>
      <c r="F81" s="196"/>
    </row>
    <row r="82" spans="1:6" x14ac:dyDescent="0.25">
      <c r="A82" s="220"/>
      <c r="C82" s="221"/>
      <c r="D82" s="221"/>
    </row>
    <row r="83" spans="1:6" s="192" customFormat="1" ht="27" customHeight="1" x14ac:dyDescent="0.3">
      <c r="A83" s="194"/>
      <c r="B83" s="196"/>
      <c r="C83" s="199"/>
      <c r="D83" s="199"/>
      <c r="E83" s="200"/>
      <c r="F83" s="196"/>
    </row>
    <row r="84" spans="1:6" x14ac:dyDescent="0.25">
      <c r="A84" s="220"/>
      <c r="C84" s="221"/>
      <c r="D84" s="221"/>
    </row>
    <row r="85" spans="1:6" s="208" customFormat="1" ht="27" customHeight="1" x14ac:dyDescent="0.3">
      <c r="A85" s="217"/>
      <c r="B85" s="209"/>
      <c r="C85" s="216"/>
      <c r="D85" s="216"/>
      <c r="E85" s="226"/>
      <c r="F85" s="215"/>
    </row>
    <row r="86" spans="1:6" s="208" customFormat="1" ht="27" customHeight="1" x14ac:dyDescent="0.3">
      <c r="A86" s="217"/>
      <c r="B86" s="209"/>
      <c r="C86" s="216"/>
      <c r="D86" s="216"/>
      <c r="E86" s="226"/>
      <c r="F86" s="215"/>
    </row>
    <row r="87" spans="1:6" x14ac:dyDescent="0.25">
      <c r="A87" s="220"/>
      <c r="C87" s="221"/>
      <c r="D87" s="221"/>
    </row>
    <row r="88" spans="1:6" s="215" customFormat="1" ht="39.75" customHeight="1" x14ac:dyDescent="0.3">
      <c r="A88" s="217"/>
      <c r="B88" s="208"/>
      <c r="C88" s="216"/>
      <c r="D88" s="216"/>
      <c r="E88" s="227"/>
    </row>
    <row r="89" spans="1:6" s="189" customFormat="1" x14ac:dyDescent="0.25">
      <c r="A89" s="223"/>
      <c r="C89" s="224"/>
      <c r="D89" s="224"/>
      <c r="E89" s="225"/>
    </row>
    <row r="90" spans="1:6" s="215" customFormat="1" ht="39.75" customHeight="1" x14ac:dyDescent="0.3">
      <c r="A90" s="217"/>
      <c r="B90" s="208"/>
      <c r="C90" s="216"/>
      <c r="D90" s="216"/>
      <c r="E90" s="227"/>
    </row>
    <row r="91" spans="1:6" x14ac:dyDescent="0.25">
      <c r="A91" s="220"/>
      <c r="C91" s="221"/>
      <c r="D91" s="221"/>
    </row>
    <row r="92" spans="1:6" s="208" customFormat="1" ht="27" customHeight="1" x14ac:dyDescent="0.3">
      <c r="A92" s="228"/>
      <c r="B92" s="215"/>
      <c r="C92" s="216"/>
      <c r="D92" s="216"/>
      <c r="E92" s="226"/>
      <c r="F92" s="215"/>
    </row>
    <row r="93" spans="1:6" s="189" customFormat="1" ht="14.4" x14ac:dyDescent="0.25">
      <c r="A93" s="228"/>
      <c r="B93" s="215"/>
      <c r="C93" s="216"/>
      <c r="D93" s="216"/>
      <c r="E93" s="226"/>
      <c r="F93" s="215"/>
    </row>
    <row r="94" spans="1:6" x14ac:dyDescent="0.25">
      <c r="A94" s="220"/>
      <c r="C94" s="221"/>
      <c r="D94" s="221"/>
    </row>
    <row r="95" spans="1:6" s="208" customFormat="1" ht="27" customHeight="1" x14ac:dyDescent="0.3">
      <c r="A95" s="217"/>
      <c r="C95" s="218"/>
      <c r="D95" s="218"/>
      <c r="E95" s="219"/>
    </row>
    <row r="96" spans="1:6" x14ac:dyDescent="0.25">
      <c r="A96" s="220"/>
      <c r="C96" s="221"/>
      <c r="D96" s="221"/>
    </row>
    <row r="97" spans="1:5" s="208" customFormat="1" ht="27" customHeight="1" x14ac:dyDescent="0.3">
      <c r="A97" s="217"/>
      <c r="C97" s="218"/>
      <c r="D97" s="218"/>
      <c r="E97" s="219"/>
    </row>
    <row r="98" spans="1:5" s="208" customFormat="1" ht="27" customHeight="1" x14ac:dyDescent="0.3">
      <c r="A98" s="217"/>
      <c r="C98" s="218"/>
      <c r="D98" s="218"/>
      <c r="E98" s="219"/>
    </row>
    <row r="99" spans="1:5" x14ac:dyDescent="0.25">
      <c r="A99" s="220"/>
      <c r="C99" s="221"/>
      <c r="D99" s="221"/>
    </row>
    <row r="100" spans="1:5" s="208" customFormat="1" ht="27" customHeight="1" x14ac:dyDescent="0.3">
      <c r="A100" s="217"/>
      <c r="C100" s="218"/>
      <c r="D100" s="218"/>
      <c r="E100" s="219"/>
    </row>
    <row r="101" spans="1:5" x14ac:dyDescent="0.25">
      <c r="A101" s="220"/>
      <c r="C101" s="221"/>
      <c r="D101" s="221"/>
    </row>
    <row r="102" spans="1:5" s="208" customFormat="1" ht="27" customHeight="1" x14ac:dyDescent="0.3">
      <c r="A102" s="217"/>
      <c r="C102" s="218"/>
      <c r="D102" s="218"/>
      <c r="E102" s="219"/>
    </row>
    <row r="103" spans="1:5" x14ac:dyDescent="0.25">
      <c r="A103" s="220"/>
      <c r="C103" s="221"/>
      <c r="D103" s="221"/>
    </row>
    <row r="104" spans="1:5" s="208" customFormat="1" ht="27" customHeight="1" x14ac:dyDescent="0.3">
      <c r="A104" s="217"/>
      <c r="C104" s="218"/>
      <c r="D104" s="218"/>
      <c r="E104" s="219"/>
    </row>
    <row r="105" spans="1:5" s="208" customFormat="1" ht="27" customHeight="1" x14ac:dyDescent="0.3">
      <c r="A105" s="217"/>
      <c r="C105" s="218"/>
      <c r="D105" s="218"/>
      <c r="E105" s="219"/>
    </row>
    <row r="106" spans="1:5" x14ac:dyDescent="0.25">
      <c r="A106" s="220"/>
      <c r="C106" s="221"/>
      <c r="D106" s="221"/>
    </row>
    <row r="107" spans="1:5" s="208" customFormat="1" ht="27" customHeight="1" x14ac:dyDescent="0.3">
      <c r="A107" s="217"/>
      <c r="C107" s="218"/>
      <c r="D107" s="218"/>
      <c r="E107" s="219"/>
    </row>
    <row r="108" spans="1:5" x14ac:dyDescent="0.25">
      <c r="A108" s="220"/>
      <c r="C108" s="221"/>
      <c r="D108" s="221"/>
    </row>
    <row r="109" spans="1:5" s="208" customFormat="1" ht="27" customHeight="1" x14ac:dyDescent="0.3">
      <c r="A109" s="217"/>
      <c r="C109" s="218"/>
      <c r="D109" s="218"/>
      <c r="E109" s="219"/>
    </row>
    <row r="110" spans="1:5" x14ac:dyDescent="0.25">
      <c r="A110" s="220"/>
      <c r="C110" s="221"/>
      <c r="D110" s="221"/>
    </row>
    <row r="111" spans="1:5" s="208" customFormat="1" ht="27" customHeight="1" x14ac:dyDescent="0.3">
      <c r="A111" s="217"/>
      <c r="C111" s="218"/>
      <c r="D111" s="218"/>
      <c r="E111" s="219"/>
    </row>
    <row r="112" spans="1:5" s="208" customFormat="1" ht="27" customHeight="1" x14ac:dyDescent="0.3">
      <c r="A112" s="217"/>
      <c r="C112" s="218"/>
      <c r="D112" s="218"/>
      <c r="E112" s="219"/>
    </row>
    <row r="113" spans="1:5" x14ac:dyDescent="0.25">
      <c r="A113" s="220"/>
      <c r="C113" s="221"/>
      <c r="D113" s="221"/>
    </row>
    <row r="114" spans="1:5" s="208" customFormat="1" ht="27" customHeight="1" x14ac:dyDescent="0.3">
      <c r="A114" s="217"/>
      <c r="C114" s="218"/>
      <c r="D114" s="218"/>
      <c r="E114" s="219"/>
    </row>
    <row r="115" spans="1:5" x14ac:dyDescent="0.25">
      <c r="A115" s="220"/>
      <c r="C115" s="221"/>
      <c r="D115" s="221"/>
    </row>
    <row r="116" spans="1:5" s="208" customFormat="1" ht="27" customHeight="1" x14ac:dyDescent="0.3">
      <c r="A116" s="217"/>
      <c r="C116" s="218"/>
      <c r="D116" s="218"/>
      <c r="E116" s="219"/>
    </row>
    <row r="117" spans="1:5" x14ac:dyDescent="0.25">
      <c r="A117" s="220"/>
      <c r="C117" s="221"/>
      <c r="D117" s="221"/>
    </row>
    <row r="118" spans="1:5" s="208" customFormat="1" ht="27" customHeight="1" x14ac:dyDescent="0.3">
      <c r="A118" s="217"/>
      <c r="C118" s="218"/>
      <c r="D118" s="218"/>
      <c r="E118" s="219"/>
    </row>
    <row r="119" spans="1:5" s="208" customFormat="1" ht="27" customHeight="1" x14ac:dyDescent="0.3">
      <c r="A119" s="217"/>
      <c r="C119" s="218"/>
      <c r="D119" s="218"/>
      <c r="E119" s="219"/>
    </row>
  </sheetData>
  <pageMargins left="0.7" right="0.7" top="0.78740157499999996" bottom="0.78740157499999996" header="0.3" footer="0.3"/>
  <pageSetup paperSize="9" scale="8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/>
  <dimension ref="A1:I58"/>
  <sheetViews>
    <sheetView topLeftCell="A8" workbookViewId="0">
      <selection activeCell="I60" sqref="I60"/>
    </sheetView>
  </sheetViews>
  <sheetFormatPr defaultRowHeight="14.4" x14ac:dyDescent="0.3"/>
  <cols>
    <col min="1" max="2" width="30.44140625" style="135" customWidth="1"/>
    <col min="3" max="3" width="18.5546875" style="135" customWidth="1"/>
    <col min="4" max="4" width="17.44140625" style="135" customWidth="1"/>
    <col min="5" max="5" width="19.33203125" style="135" customWidth="1"/>
    <col min="6" max="6" width="19" style="135" customWidth="1"/>
    <col min="9" max="9" width="9.88671875" bestFit="1" customWidth="1"/>
  </cols>
  <sheetData>
    <row r="1" spans="1:6" ht="16.2" thickBot="1" x14ac:dyDescent="0.35">
      <c r="A1" s="136" t="s">
        <v>173</v>
      </c>
      <c r="B1" s="137"/>
      <c r="C1" s="137"/>
      <c r="D1" s="137"/>
      <c r="E1" s="137"/>
      <c r="F1" s="137"/>
    </row>
    <row r="2" spans="1:6" s="39" customFormat="1" ht="16.2" thickBot="1" x14ac:dyDescent="0.35">
      <c r="A2" s="181" t="s">
        <v>364</v>
      </c>
      <c r="B2" s="182"/>
      <c r="C2" s="182"/>
      <c r="D2" s="183">
        <f>D4-D14</f>
        <v>56300000</v>
      </c>
      <c r="E2" s="183">
        <f t="shared" ref="E2:F2" si="0">E4-E14</f>
        <v>56300000</v>
      </c>
      <c r="F2" s="184">
        <f t="shared" si="0"/>
        <v>10600000</v>
      </c>
    </row>
    <row r="3" spans="1:6" s="132" customFormat="1" ht="15.6" x14ac:dyDescent="0.3">
      <c r="A3" s="136"/>
      <c r="B3" s="137"/>
      <c r="C3" s="137"/>
      <c r="D3" s="137"/>
      <c r="E3" s="137"/>
      <c r="F3" s="137"/>
    </row>
    <row r="4" spans="1:6" s="39" customFormat="1" x14ac:dyDescent="0.3">
      <c r="A4" s="2" t="s">
        <v>214</v>
      </c>
      <c r="B4" s="2"/>
      <c r="C4" s="2"/>
      <c r="D4" s="138">
        <f>SUM(D6:D12)</f>
        <v>87400000</v>
      </c>
      <c r="E4" s="138">
        <f>SUM(E6:E12)</f>
        <v>87400000</v>
      </c>
      <c r="F4" s="138">
        <f>SUM(F6:F12)</f>
        <v>43900000</v>
      </c>
    </row>
    <row r="5" spans="1:6" s="39" customFormat="1" ht="28.2" x14ac:dyDescent="0.3">
      <c r="A5" s="2" t="s">
        <v>2</v>
      </c>
      <c r="B5" s="2" t="s">
        <v>208</v>
      </c>
      <c r="C5" s="2" t="s">
        <v>210</v>
      </c>
      <c r="D5" s="139" t="s">
        <v>329</v>
      </c>
      <c r="E5" s="139" t="s">
        <v>330</v>
      </c>
      <c r="F5" s="139" t="s">
        <v>331</v>
      </c>
    </row>
    <row r="6" spans="1:6" x14ac:dyDescent="0.3">
      <c r="A6" s="41" t="s">
        <v>194</v>
      </c>
      <c r="B6" s="41" t="s">
        <v>174</v>
      </c>
      <c r="C6" s="41" t="s">
        <v>210</v>
      </c>
      <c r="D6" s="141">
        <v>35000000</v>
      </c>
      <c r="E6" s="141">
        <v>35000000</v>
      </c>
      <c r="F6" s="141">
        <v>34200000</v>
      </c>
    </row>
    <row r="7" spans="1:6" x14ac:dyDescent="0.3">
      <c r="A7" s="41" t="s">
        <v>195</v>
      </c>
      <c r="B7" s="41" t="s">
        <v>174</v>
      </c>
      <c r="C7" s="41" t="s">
        <v>210</v>
      </c>
      <c r="D7" s="141">
        <v>8000000</v>
      </c>
      <c r="E7" s="141">
        <v>8000000</v>
      </c>
      <c r="F7" s="141">
        <v>7800000</v>
      </c>
    </row>
    <row r="8" spans="1:6" x14ac:dyDescent="0.3">
      <c r="A8" s="41" t="s">
        <v>175</v>
      </c>
      <c r="B8" s="41" t="s">
        <v>174</v>
      </c>
      <c r="C8" s="41" t="s">
        <v>210</v>
      </c>
      <c r="D8" s="141">
        <v>2200000</v>
      </c>
      <c r="E8" s="141">
        <v>2200000</v>
      </c>
      <c r="F8" s="141">
        <v>1800000</v>
      </c>
    </row>
    <row r="9" spans="1:6" x14ac:dyDescent="0.3">
      <c r="A9" s="180" t="s">
        <v>221</v>
      </c>
      <c r="B9" s="41" t="s">
        <v>176</v>
      </c>
      <c r="C9" s="41" t="s">
        <v>210</v>
      </c>
      <c r="D9" s="141">
        <v>0</v>
      </c>
      <c r="E9" s="141">
        <v>0</v>
      </c>
      <c r="F9" s="141">
        <v>0</v>
      </c>
    </row>
    <row r="10" spans="1:6" x14ac:dyDescent="0.3">
      <c r="A10" s="180" t="s">
        <v>176</v>
      </c>
      <c r="B10" s="41" t="s">
        <v>176</v>
      </c>
      <c r="C10" s="41" t="s">
        <v>210</v>
      </c>
      <c r="D10" s="141">
        <v>0</v>
      </c>
      <c r="E10" s="141">
        <v>0</v>
      </c>
      <c r="F10" s="141">
        <v>0</v>
      </c>
    </row>
    <row r="11" spans="1:6" x14ac:dyDescent="0.3">
      <c r="A11" s="180" t="s">
        <v>222</v>
      </c>
      <c r="B11" s="41" t="s">
        <v>176</v>
      </c>
      <c r="C11" s="41" t="s">
        <v>210</v>
      </c>
      <c r="D11" s="141">
        <v>42100000</v>
      </c>
      <c r="E11" s="141">
        <v>42100000</v>
      </c>
      <c r="F11" s="141">
        <v>0</v>
      </c>
    </row>
    <row r="12" spans="1:6" x14ac:dyDescent="0.3">
      <c r="A12" s="41" t="s">
        <v>177</v>
      </c>
      <c r="B12" s="41" t="s">
        <v>176</v>
      </c>
      <c r="C12" s="41" t="s">
        <v>210</v>
      </c>
      <c r="D12" s="141">
        <v>100000</v>
      </c>
      <c r="E12" s="141">
        <v>100000</v>
      </c>
      <c r="F12" s="141">
        <v>100000</v>
      </c>
    </row>
    <row r="13" spans="1:6" x14ac:dyDescent="0.3">
      <c r="A13" s="140"/>
      <c r="B13" s="140"/>
      <c r="C13" s="140"/>
      <c r="D13" s="142"/>
      <c r="E13" s="142"/>
      <c r="F13" s="142"/>
    </row>
    <row r="14" spans="1:6" s="39" customFormat="1" x14ac:dyDescent="0.3">
      <c r="A14" s="143" t="s">
        <v>215</v>
      </c>
      <c r="B14" s="143"/>
      <c r="C14" s="143"/>
      <c r="D14" s="144">
        <f>SUM(D16:D29)</f>
        <v>31100000</v>
      </c>
      <c r="E14" s="144">
        <f>SUM(E16:E29)</f>
        <v>31100000</v>
      </c>
      <c r="F14" s="144">
        <f>SUM(F16:F29)</f>
        <v>33300000</v>
      </c>
    </row>
    <row r="15" spans="1:6" s="39" customFormat="1" ht="28.2" x14ac:dyDescent="0.3">
      <c r="A15" s="2" t="s">
        <v>2</v>
      </c>
      <c r="B15" s="2" t="s">
        <v>208</v>
      </c>
      <c r="C15" s="143" t="s">
        <v>211</v>
      </c>
      <c r="D15" s="139" t="s">
        <v>329</v>
      </c>
      <c r="E15" s="139" t="s">
        <v>330</v>
      </c>
      <c r="F15" s="139" t="s">
        <v>331</v>
      </c>
    </row>
    <row r="16" spans="1:6" x14ac:dyDescent="0.3">
      <c r="A16" s="41" t="s">
        <v>178</v>
      </c>
      <c r="B16" s="41" t="s">
        <v>377</v>
      </c>
      <c r="C16" s="41" t="s">
        <v>211</v>
      </c>
      <c r="D16" s="141">
        <v>9000000</v>
      </c>
      <c r="E16" s="141">
        <v>6500000</v>
      </c>
      <c r="F16" s="141">
        <v>3900000</v>
      </c>
    </row>
    <row r="17" spans="1:8" x14ac:dyDescent="0.3">
      <c r="A17" s="41" t="s">
        <v>178</v>
      </c>
      <c r="B17" s="41" t="s">
        <v>378</v>
      </c>
      <c r="C17" s="41" t="s">
        <v>211</v>
      </c>
      <c r="D17" s="141">
        <v>0</v>
      </c>
      <c r="E17" s="141">
        <v>2500000</v>
      </c>
      <c r="F17" s="141">
        <v>5100000</v>
      </c>
    </row>
    <row r="18" spans="1:8" x14ac:dyDescent="0.3">
      <c r="A18" s="41" t="s">
        <v>375</v>
      </c>
      <c r="B18" s="41" t="s">
        <v>378</v>
      </c>
      <c r="C18" s="41" t="s">
        <v>211</v>
      </c>
      <c r="D18" s="141">
        <v>0</v>
      </c>
      <c r="E18" s="141">
        <v>0</v>
      </c>
      <c r="F18" s="141">
        <v>1000000</v>
      </c>
    </row>
    <row r="19" spans="1:8" x14ac:dyDescent="0.3">
      <c r="A19" s="41" t="s">
        <v>179</v>
      </c>
      <c r="B19" s="41" t="s">
        <v>377</v>
      </c>
      <c r="C19" s="41" t="s">
        <v>211</v>
      </c>
      <c r="D19" s="141">
        <v>1900000</v>
      </c>
      <c r="E19" s="141">
        <v>1600000</v>
      </c>
      <c r="F19" s="141">
        <v>1050000</v>
      </c>
    </row>
    <row r="20" spans="1:8" x14ac:dyDescent="0.3">
      <c r="A20" s="41" t="s">
        <v>179</v>
      </c>
      <c r="B20" s="41" t="s">
        <v>378</v>
      </c>
      <c r="C20" s="41" t="s">
        <v>211</v>
      </c>
      <c r="D20" s="141">
        <v>0</v>
      </c>
      <c r="E20" s="141">
        <v>300000</v>
      </c>
      <c r="F20" s="141">
        <v>1000000</v>
      </c>
      <c r="H20" s="41"/>
    </row>
    <row r="21" spans="1:8" x14ac:dyDescent="0.3">
      <c r="A21" s="41" t="s">
        <v>262</v>
      </c>
      <c r="B21" s="41" t="s">
        <v>379</v>
      </c>
      <c r="C21" s="41" t="s">
        <v>211</v>
      </c>
      <c r="D21" s="141">
        <v>2250000</v>
      </c>
      <c r="E21" s="141">
        <v>2250000</v>
      </c>
      <c r="F21" s="141">
        <v>2250000</v>
      </c>
      <c r="H21" s="41"/>
    </row>
    <row r="22" spans="1:8" s="132" customFormat="1" x14ac:dyDescent="0.3">
      <c r="A22" s="41" t="s">
        <v>262</v>
      </c>
      <c r="B22" s="41" t="s">
        <v>379</v>
      </c>
      <c r="C22" s="41" t="s">
        <v>211</v>
      </c>
      <c r="D22" s="141">
        <v>2250000</v>
      </c>
      <c r="E22" s="141">
        <v>2250000</v>
      </c>
      <c r="F22" s="141">
        <v>2250000</v>
      </c>
      <c r="H22" s="41"/>
    </row>
    <row r="23" spans="1:8" x14ac:dyDescent="0.3">
      <c r="A23" s="41" t="s">
        <v>263</v>
      </c>
      <c r="B23" s="41" t="s">
        <v>379</v>
      </c>
      <c r="C23" s="41" t="s">
        <v>211</v>
      </c>
      <c r="D23" s="141">
        <v>4000000</v>
      </c>
      <c r="E23" s="141">
        <v>4000000</v>
      </c>
      <c r="F23" s="141">
        <v>0</v>
      </c>
    </row>
    <row r="24" spans="1:8" s="132" customFormat="1" x14ac:dyDescent="0.3">
      <c r="A24" s="41" t="s">
        <v>376</v>
      </c>
      <c r="B24" s="41" t="s">
        <v>379</v>
      </c>
      <c r="C24" s="41" t="s">
        <v>211</v>
      </c>
      <c r="D24" s="141">
        <v>0</v>
      </c>
      <c r="E24" s="141">
        <v>0</v>
      </c>
      <c r="F24" s="141">
        <v>3000000</v>
      </c>
    </row>
    <row r="25" spans="1:8" x14ac:dyDescent="0.3">
      <c r="A25" s="41" t="s">
        <v>370</v>
      </c>
      <c r="B25" s="41" t="s">
        <v>379</v>
      </c>
      <c r="C25" s="41" t="s">
        <v>211</v>
      </c>
      <c r="D25" s="141">
        <v>1000000</v>
      </c>
      <c r="E25" s="141">
        <v>1000000</v>
      </c>
      <c r="F25" s="141">
        <v>2000000</v>
      </c>
    </row>
    <row r="26" spans="1:8" x14ac:dyDescent="0.3">
      <c r="A26" s="41" t="s">
        <v>180</v>
      </c>
      <c r="B26" s="41" t="s">
        <v>380</v>
      </c>
      <c r="C26" s="41" t="s">
        <v>211</v>
      </c>
      <c r="D26" s="141">
        <v>9000000</v>
      </c>
      <c r="E26" s="141">
        <v>9000000</v>
      </c>
      <c r="F26" s="141">
        <v>10000000</v>
      </c>
    </row>
    <row r="27" spans="1:8" x14ac:dyDescent="0.3">
      <c r="A27" s="41" t="s">
        <v>181</v>
      </c>
      <c r="B27" s="41" t="s">
        <v>380</v>
      </c>
      <c r="C27" s="41" t="s">
        <v>211</v>
      </c>
      <c r="D27" s="141">
        <v>1700000</v>
      </c>
      <c r="E27" s="141">
        <v>1700000</v>
      </c>
      <c r="F27" s="141">
        <v>1250000</v>
      </c>
    </row>
    <row r="28" spans="1:8" s="132" customFormat="1" x14ac:dyDescent="0.3">
      <c r="A28" s="41" t="s">
        <v>181</v>
      </c>
      <c r="B28" s="41" t="s">
        <v>381</v>
      </c>
      <c r="C28" s="41" t="s">
        <v>211</v>
      </c>
      <c r="D28" s="141">
        <v>0</v>
      </c>
      <c r="E28" s="141">
        <v>0</v>
      </c>
      <c r="F28" s="141">
        <v>500000</v>
      </c>
    </row>
    <row r="29" spans="1:8" s="132" customFormat="1" x14ac:dyDescent="0.3">
      <c r="A29" s="41" t="s">
        <v>182</v>
      </c>
      <c r="B29" s="41" t="s">
        <v>382</v>
      </c>
      <c r="C29" s="41" t="s">
        <v>211</v>
      </c>
      <c r="D29" s="141">
        <v>0</v>
      </c>
      <c r="E29" s="141">
        <v>0</v>
      </c>
      <c r="F29" s="141">
        <v>0</v>
      </c>
    </row>
    <row r="30" spans="1:8" s="132" customFormat="1" x14ac:dyDescent="0.3">
      <c r="A30" s="41"/>
      <c r="B30" s="41"/>
      <c r="C30" s="41"/>
      <c r="D30" s="142"/>
      <c r="E30" s="142"/>
      <c r="F30" s="142"/>
    </row>
    <row r="31" spans="1:8" s="132" customFormat="1" x14ac:dyDescent="0.3">
      <c r="A31" s="41"/>
      <c r="B31" s="41"/>
      <c r="C31" s="41"/>
      <c r="D31" s="142"/>
      <c r="E31" s="142"/>
      <c r="F31" s="142"/>
    </row>
    <row r="32" spans="1:8" s="132" customFormat="1" x14ac:dyDescent="0.3">
      <c r="A32" s="41" t="s">
        <v>365</v>
      </c>
      <c r="B32" s="41"/>
      <c r="C32" s="41"/>
      <c r="D32" s="142">
        <f>D34-D50</f>
        <v>27100000</v>
      </c>
      <c r="E32" s="142">
        <f t="shared" ref="E32:F32" si="1">E34-E50</f>
        <v>24594500</v>
      </c>
      <c r="F32" s="142">
        <f t="shared" si="1"/>
        <v>-16600000</v>
      </c>
    </row>
    <row r="33" spans="1:9" x14ac:dyDescent="0.3">
      <c r="A33" s="145"/>
      <c r="B33" s="145"/>
      <c r="C33" s="145"/>
      <c r="D33" s="142"/>
      <c r="E33" s="142"/>
      <c r="F33" s="142"/>
    </row>
    <row r="34" spans="1:9" s="39" customFormat="1" x14ac:dyDescent="0.3">
      <c r="A34" s="146" t="s">
        <v>216</v>
      </c>
      <c r="B34" s="146"/>
      <c r="C34" s="146"/>
      <c r="D34" s="144">
        <f>SUM(D36:D44)</f>
        <v>105000000</v>
      </c>
      <c r="E34" s="144">
        <f>SUM(E36:E44)</f>
        <v>105000000</v>
      </c>
      <c r="F34" s="144">
        <f>SUM(F36:F44)</f>
        <v>62000000</v>
      </c>
      <c r="I34" s="31"/>
    </row>
    <row r="35" spans="1:9" s="39" customFormat="1" ht="28.2" x14ac:dyDescent="0.3">
      <c r="A35" s="2" t="s">
        <v>2</v>
      </c>
      <c r="B35" s="2" t="s">
        <v>208</v>
      </c>
      <c r="C35" s="143" t="s">
        <v>209</v>
      </c>
      <c r="D35" s="139" t="s">
        <v>329</v>
      </c>
      <c r="E35" s="139" t="s">
        <v>330</v>
      </c>
      <c r="F35" s="139" t="s">
        <v>331</v>
      </c>
    </row>
    <row r="36" spans="1:9" x14ac:dyDescent="0.3">
      <c r="A36" s="41" t="s">
        <v>174</v>
      </c>
      <c r="B36" s="41" t="s">
        <v>184</v>
      </c>
      <c r="C36" s="41" t="s">
        <v>209</v>
      </c>
      <c r="D36" s="141">
        <f>D6-500000</f>
        <v>34500000</v>
      </c>
      <c r="E36" s="141">
        <f>E6-500000</f>
        <v>34500000</v>
      </c>
      <c r="F36" s="141">
        <f>F6-300000</f>
        <v>33900000</v>
      </c>
    </row>
    <row r="37" spans="1:9" x14ac:dyDescent="0.3">
      <c r="A37" s="41" t="s">
        <v>220</v>
      </c>
      <c r="B37" s="41" t="s">
        <v>184</v>
      </c>
      <c r="C37" s="41" t="s">
        <v>209</v>
      </c>
      <c r="D37" s="141">
        <v>15000000</v>
      </c>
      <c r="E37" s="141">
        <v>15000000</v>
      </c>
      <c r="F37" s="141">
        <v>15000000</v>
      </c>
    </row>
    <row r="38" spans="1:9" x14ac:dyDescent="0.3">
      <c r="A38" s="41" t="s">
        <v>185</v>
      </c>
      <c r="B38" s="41" t="s">
        <v>187</v>
      </c>
      <c r="C38" s="41" t="s">
        <v>209</v>
      </c>
      <c r="D38" s="141">
        <f>D7+D8-500000</f>
        <v>9700000</v>
      </c>
      <c r="E38" s="141">
        <f>E7+E8-500000</f>
        <v>9700000</v>
      </c>
      <c r="F38" s="141">
        <f>F7+F8-200000</f>
        <v>9400000</v>
      </c>
    </row>
    <row r="39" spans="1:9" x14ac:dyDescent="0.3">
      <c r="A39" s="41" t="s">
        <v>186</v>
      </c>
      <c r="B39" s="41" t="s">
        <v>187</v>
      </c>
      <c r="C39" s="41" t="s">
        <v>209</v>
      </c>
      <c r="D39" s="141">
        <v>3100000</v>
      </c>
      <c r="E39" s="141">
        <v>3100000</v>
      </c>
      <c r="F39" s="141">
        <v>3100000</v>
      </c>
    </row>
    <row r="40" spans="1:9" x14ac:dyDescent="0.3">
      <c r="A40" s="41" t="s">
        <v>183</v>
      </c>
      <c r="B40" s="41" t="s">
        <v>188</v>
      </c>
      <c r="C40" s="41" t="s">
        <v>209</v>
      </c>
      <c r="D40" s="141">
        <v>500000</v>
      </c>
      <c r="E40" s="141">
        <v>500000</v>
      </c>
      <c r="F40" s="141">
        <v>500000</v>
      </c>
    </row>
    <row r="41" spans="1:9" x14ac:dyDescent="0.3">
      <c r="A41" s="180" t="s">
        <v>221</v>
      </c>
      <c r="B41" s="41" t="s">
        <v>188</v>
      </c>
      <c r="C41" s="41" t="s">
        <v>209</v>
      </c>
      <c r="D41" s="147">
        <f t="shared" ref="D41:F44" si="2">D9</f>
        <v>0</v>
      </c>
      <c r="E41" s="147">
        <f t="shared" si="2"/>
        <v>0</v>
      </c>
      <c r="F41" s="147">
        <f t="shared" si="2"/>
        <v>0</v>
      </c>
    </row>
    <row r="42" spans="1:9" x14ac:dyDescent="0.3">
      <c r="A42" s="180" t="s">
        <v>176</v>
      </c>
      <c r="B42" s="41" t="s">
        <v>188</v>
      </c>
      <c r="C42" s="41" t="s">
        <v>209</v>
      </c>
      <c r="D42" s="147">
        <f t="shared" si="2"/>
        <v>0</v>
      </c>
      <c r="E42" s="147">
        <f t="shared" si="2"/>
        <v>0</v>
      </c>
      <c r="F42" s="147">
        <f t="shared" si="2"/>
        <v>0</v>
      </c>
    </row>
    <row r="43" spans="1:9" x14ac:dyDescent="0.3">
      <c r="A43" s="180" t="s">
        <v>222</v>
      </c>
      <c r="B43" s="41" t="s">
        <v>188</v>
      </c>
      <c r="C43" s="41" t="s">
        <v>209</v>
      </c>
      <c r="D43" s="147">
        <f t="shared" si="2"/>
        <v>42100000</v>
      </c>
      <c r="E43" s="147">
        <f t="shared" si="2"/>
        <v>42100000</v>
      </c>
      <c r="F43" s="147">
        <f t="shared" si="2"/>
        <v>0</v>
      </c>
    </row>
    <row r="44" spans="1:9" x14ac:dyDescent="0.3">
      <c r="A44" s="41" t="s">
        <v>177</v>
      </c>
      <c r="B44" s="41" t="s">
        <v>188</v>
      </c>
      <c r="C44" s="41" t="s">
        <v>209</v>
      </c>
      <c r="D44" s="147">
        <f t="shared" si="2"/>
        <v>100000</v>
      </c>
      <c r="E44" s="147">
        <f t="shared" si="2"/>
        <v>100000</v>
      </c>
      <c r="F44" s="147">
        <f t="shared" si="2"/>
        <v>100000</v>
      </c>
    </row>
    <row r="45" spans="1:9" s="132" customFormat="1" x14ac:dyDescent="0.3">
      <c r="A45" s="140"/>
      <c r="B45" s="140"/>
      <c r="C45" s="140"/>
      <c r="D45" s="148"/>
      <c r="E45" s="148"/>
      <c r="F45" s="148"/>
    </row>
    <row r="46" spans="1:9" s="132" customFormat="1" x14ac:dyDescent="0.3">
      <c r="A46" s="140"/>
      <c r="B46" s="140"/>
      <c r="C46" s="140"/>
      <c r="D46" s="148"/>
      <c r="E46" s="148"/>
      <c r="F46" s="148"/>
    </row>
    <row r="47" spans="1:9" s="132" customFormat="1" x14ac:dyDescent="0.3">
      <c r="A47" s="140"/>
      <c r="B47" s="140"/>
      <c r="C47" s="140"/>
      <c r="D47" s="148"/>
      <c r="E47" s="148"/>
      <c r="F47" s="148"/>
    </row>
    <row r="48" spans="1:9" s="132" customFormat="1" x14ac:dyDescent="0.3">
      <c r="A48" s="140"/>
      <c r="B48" s="140"/>
      <c r="C48" s="140"/>
      <c r="D48" s="148"/>
      <c r="E48" s="148"/>
      <c r="F48" s="148"/>
    </row>
    <row r="49" spans="1:6" x14ac:dyDescent="0.3">
      <c r="A49" s="140"/>
      <c r="B49" s="140"/>
      <c r="C49" s="140"/>
      <c r="D49" s="148"/>
      <c r="E49" s="148"/>
      <c r="F49" s="148"/>
    </row>
    <row r="50" spans="1:6" s="39" customFormat="1" x14ac:dyDescent="0.3">
      <c r="A50" s="143" t="s">
        <v>217</v>
      </c>
      <c r="B50" s="143"/>
      <c r="C50" s="143"/>
      <c r="D50" s="149">
        <f>SUM(D52:D58)</f>
        <v>77900000</v>
      </c>
      <c r="E50" s="149">
        <f>SUM(E52:E58)</f>
        <v>80405500</v>
      </c>
      <c r="F50" s="149">
        <f>SUM(F52:F58)</f>
        <v>78600000</v>
      </c>
    </row>
    <row r="51" spans="1:6" s="39" customFormat="1" ht="28.2" x14ac:dyDescent="0.3">
      <c r="A51" s="2" t="s">
        <v>2</v>
      </c>
      <c r="B51" s="2" t="s">
        <v>208</v>
      </c>
      <c r="C51" s="143" t="s">
        <v>189</v>
      </c>
      <c r="D51" s="139" t="s">
        <v>329</v>
      </c>
      <c r="E51" s="139" t="s">
        <v>330</v>
      </c>
      <c r="F51" s="139" t="s">
        <v>331</v>
      </c>
    </row>
    <row r="52" spans="1:6" x14ac:dyDescent="0.3">
      <c r="A52" s="41" t="s">
        <v>223</v>
      </c>
      <c r="B52" s="41" t="s">
        <v>190</v>
      </c>
      <c r="C52" s="41" t="s">
        <v>189</v>
      </c>
      <c r="D52" s="141">
        <f>D16+D17+D21+D22+D23</f>
        <v>17500000</v>
      </c>
      <c r="E52" s="141">
        <f>E16+E17+E21+E22+E23</f>
        <v>17500000</v>
      </c>
      <c r="F52" s="141">
        <f>F16+F17+F21+F22+F23+F24</f>
        <v>16500000</v>
      </c>
    </row>
    <row r="53" spans="1:6" x14ac:dyDescent="0.3">
      <c r="A53" s="41" t="s">
        <v>224</v>
      </c>
      <c r="B53" s="41" t="s">
        <v>190</v>
      </c>
      <c r="C53" s="41" t="s">
        <v>189</v>
      </c>
      <c r="D53" s="141">
        <f>D26+D27</f>
        <v>10700000</v>
      </c>
      <c r="E53" s="141">
        <f>E26+E27</f>
        <v>10700000</v>
      </c>
      <c r="F53" s="141">
        <f>F26+F27+F28</f>
        <v>11750000</v>
      </c>
    </row>
    <row r="54" spans="1:6" x14ac:dyDescent="0.3">
      <c r="A54" s="41" t="s">
        <v>220</v>
      </c>
      <c r="B54" s="41" t="s">
        <v>190</v>
      </c>
      <c r="C54" s="41" t="s">
        <v>189</v>
      </c>
      <c r="D54" s="141">
        <f>D37+D39+700000</f>
        <v>18800000</v>
      </c>
      <c r="E54" s="141">
        <f t="shared" ref="E54" si="3">E37+E39+700000</f>
        <v>18800000</v>
      </c>
      <c r="F54" s="141">
        <f>F37+F39+200000</f>
        <v>18300000</v>
      </c>
    </row>
    <row r="55" spans="1:6" s="132" customFormat="1" x14ac:dyDescent="0.3">
      <c r="A55" s="41" t="s">
        <v>223</v>
      </c>
      <c r="B55" s="41" t="s">
        <v>191</v>
      </c>
      <c r="C55" s="41" t="s">
        <v>189</v>
      </c>
      <c r="D55" s="141">
        <f>D19+D20+D25</f>
        <v>2900000</v>
      </c>
      <c r="E55" s="141">
        <f>E19+E20+E25</f>
        <v>2900000</v>
      </c>
      <c r="F55" s="141">
        <f>F19+F20+F25</f>
        <v>4050000</v>
      </c>
    </row>
    <row r="56" spans="1:6" x14ac:dyDescent="0.3">
      <c r="A56" s="41" t="s">
        <v>225</v>
      </c>
      <c r="B56" s="41" t="s">
        <v>225</v>
      </c>
      <c r="C56" s="41" t="s">
        <v>189</v>
      </c>
      <c r="D56" s="141">
        <v>0</v>
      </c>
      <c r="E56" s="141">
        <v>0</v>
      </c>
      <c r="F56" s="141">
        <v>0</v>
      </c>
    </row>
    <row r="57" spans="1:6" x14ac:dyDescent="0.3">
      <c r="A57" s="41" t="s">
        <v>192</v>
      </c>
      <c r="B57" s="41" t="s">
        <v>192</v>
      </c>
      <c r="C57" s="41" t="s">
        <v>189</v>
      </c>
      <c r="D57" s="147">
        <v>0</v>
      </c>
      <c r="E57" s="147">
        <v>0</v>
      </c>
      <c r="F57" s="147">
        <v>0</v>
      </c>
    </row>
    <row r="58" spans="1:6" x14ac:dyDescent="0.3">
      <c r="A58" s="41" t="s">
        <v>193</v>
      </c>
      <c r="B58" s="41" t="s">
        <v>193</v>
      </c>
      <c r="C58" s="41" t="s">
        <v>189</v>
      </c>
      <c r="D58" s="147">
        <f>'Data příjmy'!H57</f>
        <v>28000000</v>
      </c>
      <c r="E58" s="147">
        <f>'Data příjmy'!I57</f>
        <v>30505500</v>
      </c>
      <c r="F58" s="147">
        <f>'Data příjmy'!J57</f>
        <v>28000000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D87"/>
  <sheetViews>
    <sheetView workbookViewId="0">
      <selection activeCell="A16" sqref="A16"/>
    </sheetView>
  </sheetViews>
  <sheetFormatPr defaultRowHeight="14.4" x14ac:dyDescent="0.3"/>
  <cols>
    <col min="1" max="1" width="31.109375" bestFit="1" customWidth="1"/>
    <col min="2" max="2" width="29.77734375" style="30" bestFit="1" customWidth="1"/>
    <col min="3" max="3" width="29.33203125" style="42" bestFit="1" customWidth="1"/>
    <col min="4" max="4" width="27.44140625" style="42" bestFit="1" customWidth="1"/>
    <col min="5" max="5" width="27.109375" bestFit="1" customWidth="1"/>
  </cols>
  <sheetData>
    <row r="1" spans="1:4" s="132" customFormat="1" x14ac:dyDescent="0.3">
      <c r="A1" s="132" t="s">
        <v>414</v>
      </c>
      <c r="B1" s="30"/>
      <c r="C1" s="42"/>
      <c r="D1" s="42"/>
    </row>
    <row r="3" spans="1:4" x14ac:dyDescent="0.3">
      <c r="A3" s="13" t="s">
        <v>265</v>
      </c>
      <c r="B3" s="132" t="s">
        <v>436</v>
      </c>
      <c r="C3" s="132" t="s">
        <v>437</v>
      </c>
      <c r="D3" s="132" t="s">
        <v>438</v>
      </c>
    </row>
    <row r="4" spans="1:4" x14ac:dyDescent="0.3">
      <c r="A4" s="14" t="s">
        <v>163</v>
      </c>
      <c r="B4" s="30">
        <v>22110000</v>
      </c>
      <c r="C4" s="30">
        <v>22110000</v>
      </c>
      <c r="D4" s="30">
        <v>22110000</v>
      </c>
    </row>
    <row r="5" spans="1:4" x14ac:dyDescent="0.3">
      <c r="A5" s="15" t="s">
        <v>140</v>
      </c>
      <c r="B5" s="30">
        <v>19000000</v>
      </c>
      <c r="C5" s="30">
        <v>19000000</v>
      </c>
      <c r="D5" s="30">
        <v>19000000</v>
      </c>
    </row>
    <row r="6" spans="1:4" x14ac:dyDescent="0.3">
      <c r="A6" s="16" t="s">
        <v>172</v>
      </c>
      <c r="B6" s="30">
        <v>19000000</v>
      </c>
      <c r="C6" s="30">
        <v>19000000</v>
      </c>
      <c r="D6" s="30">
        <v>19000000</v>
      </c>
    </row>
    <row r="7" spans="1:4" x14ac:dyDescent="0.3">
      <c r="A7" s="164">
        <v>1511</v>
      </c>
      <c r="B7" s="30">
        <v>19000000</v>
      </c>
      <c r="C7" s="30">
        <v>19000000</v>
      </c>
      <c r="D7" s="30">
        <v>19000000</v>
      </c>
    </row>
    <row r="8" spans="1:4" x14ac:dyDescent="0.3">
      <c r="A8" s="173">
        <v>900</v>
      </c>
      <c r="B8" s="30">
        <v>19000000</v>
      </c>
      <c r="C8" s="30">
        <v>19000000</v>
      </c>
      <c r="D8" s="30">
        <v>19000000</v>
      </c>
    </row>
    <row r="9" spans="1:4" x14ac:dyDescent="0.3">
      <c r="A9" s="15" t="s">
        <v>142</v>
      </c>
      <c r="B9" s="30">
        <v>810000</v>
      </c>
      <c r="C9" s="30">
        <v>810000</v>
      </c>
      <c r="D9" s="30">
        <v>810000</v>
      </c>
    </row>
    <row r="10" spans="1:4" x14ac:dyDescent="0.3">
      <c r="A10" s="16" t="s">
        <v>172</v>
      </c>
      <c r="B10" s="30">
        <v>810000</v>
      </c>
      <c r="C10" s="30">
        <v>810000</v>
      </c>
      <c r="D10" s="30">
        <v>810000</v>
      </c>
    </row>
    <row r="11" spans="1:4" x14ac:dyDescent="0.3">
      <c r="A11" s="164">
        <v>1341</v>
      </c>
      <c r="B11" s="30">
        <v>260000</v>
      </c>
      <c r="C11" s="30">
        <v>260000</v>
      </c>
      <c r="D11" s="30">
        <v>260000</v>
      </c>
    </row>
    <row r="12" spans="1:4" x14ac:dyDescent="0.3">
      <c r="A12" s="173">
        <v>900</v>
      </c>
      <c r="B12" s="30">
        <v>260000</v>
      </c>
      <c r="C12" s="30">
        <v>260000</v>
      </c>
      <c r="D12" s="30">
        <v>260000</v>
      </c>
    </row>
    <row r="13" spans="1:4" x14ac:dyDescent="0.3">
      <c r="A13" s="164">
        <v>1342</v>
      </c>
      <c r="B13" s="30">
        <v>50000</v>
      </c>
      <c r="C13" s="30">
        <v>50000</v>
      </c>
      <c r="D13" s="30">
        <v>50000</v>
      </c>
    </row>
    <row r="14" spans="1:4" x14ac:dyDescent="0.3">
      <c r="A14" s="173">
        <v>900</v>
      </c>
      <c r="B14" s="30">
        <v>50000</v>
      </c>
      <c r="C14" s="30">
        <v>50000</v>
      </c>
      <c r="D14" s="30">
        <v>50000</v>
      </c>
    </row>
    <row r="15" spans="1:4" x14ac:dyDescent="0.3">
      <c r="A15" s="164">
        <v>1343</v>
      </c>
      <c r="B15" s="30">
        <v>500000</v>
      </c>
      <c r="C15" s="30">
        <v>500000</v>
      </c>
      <c r="D15" s="30">
        <v>500000</v>
      </c>
    </row>
    <row r="16" spans="1:4" x14ac:dyDescent="0.3">
      <c r="A16" s="173">
        <v>900</v>
      </c>
      <c r="B16" s="30">
        <v>500000</v>
      </c>
      <c r="C16" s="30">
        <v>500000</v>
      </c>
      <c r="D16" s="30">
        <v>500000</v>
      </c>
    </row>
    <row r="17" spans="1:4" x14ac:dyDescent="0.3">
      <c r="A17" s="15" t="s">
        <v>141</v>
      </c>
      <c r="B17" s="30">
        <v>2300000</v>
      </c>
      <c r="C17" s="30">
        <v>2300000</v>
      </c>
      <c r="D17" s="30">
        <v>2300000</v>
      </c>
    </row>
    <row r="18" spans="1:4" x14ac:dyDescent="0.3">
      <c r="A18" s="16" t="s">
        <v>172</v>
      </c>
      <c r="B18" s="30">
        <v>2300000</v>
      </c>
      <c r="C18" s="30">
        <v>2300000</v>
      </c>
      <c r="D18" s="30">
        <v>2300000</v>
      </c>
    </row>
    <row r="19" spans="1:4" x14ac:dyDescent="0.3">
      <c r="A19" s="164">
        <v>1361</v>
      </c>
      <c r="B19" s="30">
        <v>2300000</v>
      </c>
      <c r="C19" s="30">
        <v>2300000</v>
      </c>
      <c r="D19" s="30">
        <v>2300000</v>
      </c>
    </row>
    <row r="20" spans="1:4" x14ac:dyDescent="0.3">
      <c r="A20" s="173">
        <v>900</v>
      </c>
      <c r="B20" s="30">
        <v>2300000</v>
      </c>
      <c r="C20" s="30">
        <v>2300000</v>
      </c>
      <c r="D20" s="30">
        <v>2300000</v>
      </c>
    </row>
    <row r="21" spans="1:4" x14ac:dyDescent="0.3">
      <c r="A21" s="14" t="s">
        <v>164</v>
      </c>
      <c r="B21" s="30">
        <v>3202000</v>
      </c>
      <c r="C21" s="30">
        <v>3368700</v>
      </c>
      <c r="D21" s="30">
        <v>3202000</v>
      </c>
    </row>
    <row r="22" spans="1:4" x14ac:dyDescent="0.3">
      <c r="A22" s="15" t="s">
        <v>150</v>
      </c>
      <c r="B22" s="30">
        <v>1000000</v>
      </c>
      <c r="C22" s="30">
        <v>1166700</v>
      </c>
      <c r="D22" s="30">
        <v>1000000</v>
      </c>
    </row>
    <row r="23" spans="1:4" x14ac:dyDescent="0.3">
      <c r="A23" s="16">
        <v>6171</v>
      </c>
      <c r="B23" s="30">
        <v>0</v>
      </c>
      <c r="C23" s="30">
        <v>83800</v>
      </c>
      <c r="D23" s="30">
        <v>0</v>
      </c>
    </row>
    <row r="24" spans="1:4" x14ac:dyDescent="0.3">
      <c r="A24" s="164" t="s">
        <v>314</v>
      </c>
      <c r="B24" s="30">
        <v>0</v>
      </c>
      <c r="C24" s="30">
        <v>83800</v>
      </c>
      <c r="D24" s="30">
        <v>0</v>
      </c>
    </row>
    <row r="25" spans="1:4" x14ac:dyDescent="0.3">
      <c r="A25" s="173">
        <v>900</v>
      </c>
      <c r="B25" s="30">
        <v>0</v>
      </c>
      <c r="C25" s="30">
        <v>83800</v>
      </c>
      <c r="D25" s="30">
        <v>0</v>
      </c>
    </row>
    <row r="26" spans="1:4" x14ac:dyDescent="0.3">
      <c r="A26" s="16">
        <v>6310</v>
      </c>
      <c r="B26" s="30">
        <v>1000000</v>
      </c>
      <c r="C26" s="30">
        <v>1000000</v>
      </c>
      <c r="D26" s="30">
        <v>1000000</v>
      </c>
    </row>
    <row r="27" spans="1:4" x14ac:dyDescent="0.3">
      <c r="A27" s="164">
        <v>2141</v>
      </c>
      <c r="B27" s="30">
        <v>1000000</v>
      </c>
      <c r="C27" s="30">
        <v>1000000</v>
      </c>
      <c r="D27" s="30">
        <v>1000000</v>
      </c>
    </row>
    <row r="28" spans="1:4" x14ac:dyDescent="0.3">
      <c r="A28" s="173">
        <v>1000</v>
      </c>
      <c r="B28" s="30">
        <v>1000000</v>
      </c>
      <c r="C28" s="30">
        <v>1000000</v>
      </c>
      <c r="D28" s="30">
        <v>1000000</v>
      </c>
    </row>
    <row r="29" spans="1:4" x14ac:dyDescent="0.3">
      <c r="A29" s="16" t="s">
        <v>250</v>
      </c>
      <c r="B29" s="30">
        <v>0</v>
      </c>
      <c r="C29" s="30">
        <v>0</v>
      </c>
      <c r="D29" s="30">
        <v>0</v>
      </c>
    </row>
    <row r="30" spans="1:4" x14ac:dyDescent="0.3">
      <c r="A30" s="164">
        <v>2321</v>
      </c>
      <c r="B30" s="30">
        <v>0</v>
      </c>
      <c r="C30" s="30">
        <v>0</v>
      </c>
      <c r="D30" s="30">
        <v>0</v>
      </c>
    </row>
    <row r="31" spans="1:4" x14ac:dyDescent="0.3">
      <c r="A31" s="173">
        <v>900</v>
      </c>
      <c r="B31" s="30">
        <v>0</v>
      </c>
      <c r="C31" s="30">
        <v>0</v>
      </c>
      <c r="D31" s="30">
        <v>0</v>
      </c>
    </row>
    <row r="32" spans="1:4" x14ac:dyDescent="0.3">
      <c r="A32" s="16" t="s">
        <v>273</v>
      </c>
      <c r="B32" s="30">
        <v>0</v>
      </c>
      <c r="C32" s="30">
        <v>60000</v>
      </c>
      <c r="D32" s="30">
        <v>0</v>
      </c>
    </row>
    <row r="33" spans="1:4" x14ac:dyDescent="0.3">
      <c r="A33" s="164" t="s">
        <v>274</v>
      </c>
      <c r="B33" s="30">
        <v>0</v>
      </c>
      <c r="C33" s="30">
        <v>60000</v>
      </c>
      <c r="D33" s="30">
        <v>0</v>
      </c>
    </row>
    <row r="34" spans="1:4" x14ac:dyDescent="0.3">
      <c r="A34" s="173" t="s">
        <v>275</v>
      </c>
      <c r="B34" s="30">
        <v>0</v>
      </c>
      <c r="C34" s="30">
        <v>60000</v>
      </c>
      <c r="D34" s="30">
        <v>0</v>
      </c>
    </row>
    <row r="35" spans="1:4" x14ac:dyDescent="0.3">
      <c r="A35" s="164" t="s">
        <v>323</v>
      </c>
      <c r="B35" s="30">
        <v>0</v>
      </c>
      <c r="C35" s="30">
        <v>0</v>
      </c>
      <c r="D35" s="30">
        <v>0</v>
      </c>
    </row>
    <row r="36" spans="1:4" x14ac:dyDescent="0.3">
      <c r="A36" s="173" t="s">
        <v>275</v>
      </c>
      <c r="B36" s="30">
        <v>0</v>
      </c>
      <c r="C36" s="30">
        <v>0</v>
      </c>
      <c r="D36" s="30">
        <v>0</v>
      </c>
    </row>
    <row r="37" spans="1:4" x14ac:dyDescent="0.3">
      <c r="A37" s="16" t="s">
        <v>298</v>
      </c>
      <c r="B37" s="30">
        <v>0</v>
      </c>
      <c r="C37" s="30">
        <v>22900</v>
      </c>
      <c r="D37" s="30">
        <v>0</v>
      </c>
    </row>
    <row r="38" spans="1:4" x14ac:dyDescent="0.3">
      <c r="A38" s="164" t="s">
        <v>274</v>
      </c>
      <c r="B38" s="30">
        <v>0</v>
      </c>
      <c r="C38" s="30">
        <v>22900</v>
      </c>
      <c r="D38" s="30">
        <v>0</v>
      </c>
    </row>
    <row r="39" spans="1:4" x14ac:dyDescent="0.3">
      <c r="A39" s="173" t="s">
        <v>275</v>
      </c>
      <c r="B39" s="30">
        <v>0</v>
      </c>
      <c r="C39" s="30">
        <v>22900</v>
      </c>
      <c r="D39" s="30">
        <v>0</v>
      </c>
    </row>
    <row r="40" spans="1:4" x14ac:dyDescent="0.3">
      <c r="A40" s="164" t="s">
        <v>299</v>
      </c>
      <c r="B40" s="30">
        <v>0</v>
      </c>
      <c r="C40" s="30">
        <v>0</v>
      </c>
      <c r="D40" s="30">
        <v>0</v>
      </c>
    </row>
    <row r="41" spans="1:4" x14ac:dyDescent="0.3">
      <c r="A41" s="173" t="s">
        <v>275</v>
      </c>
      <c r="B41" s="30">
        <v>0</v>
      </c>
      <c r="C41" s="30">
        <v>0</v>
      </c>
      <c r="D41" s="30">
        <v>0</v>
      </c>
    </row>
    <row r="42" spans="1:4" x14ac:dyDescent="0.3">
      <c r="A42" s="16" t="s">
        <v>321</v>
      </c>
      <c r="B42" s="30">
        <v>0</v>
      </c>
      <c r="C42" s="30">
        <v>0</v>
      </c>
      <c r="D42" s="30">
        <v>0</v>
      </c>
    </row>
    <row r="43" spans="1:4" x14ac:dyDescent="0.3">
      <c r="A43" s="164">
        <v>2321</v>
      </c>
      <c r="B43" s="30">
        <v>0</v>
      </c>
      <c r="C43" s="30">
        <v>0</v>
      </c>
      <c r="D43" s="30">
        <v>0</v>
      </c>
    </row>
    <row r="44" spans="1:4" x14ac:dyDescent="0.3">
      <c r="A44" s="173">
        <v>400</v>
      </c>
      <c r="B44" s="30">
        <v>0</v>
      </c>
      <c r="C44" s="30">
        <v>0</v>
      </c>
      <c r="D44" s="30">
        <v>0</v>
      </c>
    </row>
    <row r="45" spans="1:4" x14ac:dyDescent="0.3">
      <c r="A45" s="15" t="s">
        <v>143</v>
      </c>
      <c r="B45" s="30">
        <v>1800000</v>
      </c>
      <c r="C45" s="30">
        <v>1800000</v>
      </c>
      <c r="D45" s="30">
        <v>1800000</v>
      </c>
    </row>
    <row r="46" spans="1:4" x14ac:dyDescent="0.3">
      <c r="A46" s="16">
        <v>6171</v>
      </c>
      <c r="B46" s="30">
        <v>1800000</v>
      </c>
      <c r="C46" s="30">
        <v>1800000</v>
      </c>
      <c r="D46" s="30">
        <v>1800000</v>
      </c>
    </row>
    <row r="47" spans="1:4" x14ac:dyDescent="0.3">
      <c r="A47" s="164">
        <v>2212</v>
      </c>
      <c r="B47" s="30">
        <v>1800000</v>
      </c>
      <c r="C47" s="30">
        <v>1800000</v>
      </c>
      <c r="D47" s="30">
        <v>1800000</v>
      </c>
    </row>
    <row r="48" spans="1:4" x14ac:dyDescent="0.3">
      <c r="A48" s="173">
        <v>900</v>
      </c>
      <c r="B48" s="30">
        <v>1800000</v>
      </c>
      <c r="C48" s="30">
        <v>1800000</v>
      </c>
      <c r="D48" s="30">
        <v>1800000</v>
      </c>
    </row>
    <row r="49" spans="1:4" x14ac:dyDescent="0.3">
      <c r="A49" s="15" t="s">
        <v>144</v>
      </c>
      <c r="B49" s="30">
        <v>402000</v>
      </c>
      <c r="C49" s="30">
        <v>402000</v>
      </c>
      <c r="D49" s="30">
        <v>402000</v>
      </c>
    </row>
    <row r="50" spans="1:4" x14ac:dyDescent="0.3">
      <c r="A50" s="16">
        <v>3314</v>
      </c>
      <c r="B50" s="30">
        <v>200000</v>
      </c>
      <c r="C50" s="30">
        <v>200000</v>
      </c>
      <c r="D50" s="30">
        <v>200000</v>
      </c>
    </row>
    <row r="51" spans="1:4" x14ac:dyDescent="0.3">
      <c r="A51" s="164">
        <v>2111</v>
      </c>
      <c r="B51" s="30">
        <v>200000</v>
      </c>
      <c r="C51" s="30">
        <v>200000</v>
      </c>
      <c r="D51" s="30">
        <v>200000</v>
      </c>
    </row>
    <row r="52" spans="1:4" x14ac:dyDescent="0.3">
      <c r="A52" s="173">
        <v>600</v>
      </c>
      <c r="B52" s="30">
        <v>200000</v>
      </c>
      <c r="C52" s="30">
        <v>200000</v>
      </c>
      <c r="D52" s="30">
        <v>200000</v>
      </c>
    </row>
    <row r="53" spans="1:4" x14ac:dyDescent="0.3">
      <c r="A53" s="16">
        <v>3399</v>
      </c>
      <c r="B53" s="30">
        <v>0</v>
      </c>
      <c r="C53" s="30">
        <v>0</v>
      </c>
      <c r="D53" s="30">
        <v>0</v>
      </c>
    </row>
    <row r="54" spans="1:4" x14ac:dyDescent="0.3">
      <c r="A54" s="164">
        <v>2111</v>
      </c>
      <c r="B54" s="30">
        <v>0</v>
      </c>
      <c r="C54" s="30">
        <v>0</v>
      </c>
      <c r="D54" s="30">
        <v>0</v>
      </c>
    </row>
    <row r="55" spans="1:4" x14ac:dyDescent="0.3">
      <c r="A55" s="173">
        <v>600</v>
      </c>
      <c r="B55" s="30">
        <v>0</v>
      </c>
      <c r="C55" s="30">
        <v>0</v>
      </c>
      <c r="D55" s="30">
        <v>0</v>
      </c>
    </row>
    <row r="56" spans="1:4" x14ac:dyDescent="0.3">
      <c r="A56" s="16">
        <v>3632</v>
      </c>
      <c r="B56" s="30">
        <v>200000</v>
      </c>
      <c r="C56" s="30">
        <v>200000</v>
      </c>
      <c r="D56" s="30">
        <v>200000</v>
      </c>
    </row>
    <row r="57" spans="1:4" x14ac:dyDescent="0.3">
      <c r="A57" s="164">
        <v>2111</v>
      </c>
      <c r="B57" s="30">
        <v>200000</v>
      </c>
      <c r="C57" s="30">
        <v>200000</v>
      </c>
      <c r="D57" s="30">
        <v>200000</v>
      </c>
    </row>
    <row r="58" spans="1:4" x14ac:dyDescent="0.3">
      <c r="A58" s="173">
        <v>800</v>
      </c>
      <c r="B58" s="30">
        <v>200000</v>
      </c>
      <c r="C58" s="30">
        <v>200000</v>
      </c>
      <c r="D58" s="30">
        <v>200000</v>
      </c>
    </row>
    <row r="59" spans="1:4" x14ac:dyDescent="0.3">
      <c r="A59" s="16">
        <v>6171</v>
      </c>
      <c r="B59" s="30">
        <v>2000</v>
      </c>
      <c r="C59" s="30">
        <v>2000</v>
      </c>
      <c r="D59" s="30">
        <v>2000</v>
      </c>
    </row>
    <row r="60" spans="1:4" x14ac:dyDescent="0.3">
      <c r="A60" s="164">
        <v>2111</v>
      </c>
      <c r="B60" s="30">
        <v>2000</v>
      </c>
      <c r="C60" s="30">
        <v>2000</v>
      </c>
      <c r="D60" s="30">
        <v>2000</v>
      </c>
    </row>
    <row r="61" spans="1:4" x14ac:dyDescent="0.3">
      <c r="A61" s="173">
        <v>900</v>
      </c>
      <c r="B61" s="30">
        <v>2000</v>
      </c>
      <c r="C61" s="30">
        <v>2000</v>
      </c>
      <c r="D61" s="30">
        <v>2000</v>
      </c>
    </row>
    <row r="62" spans="1:4" x14ac:dyDescent="0.3">
      <c r="A62" s="16" t="s">
        <v>285</v>
      </c>
      <c r="B62" s="30">
        <v>0</v>
      </c>
      <c r="C62" s="30">
        <v>0</v>
      </c>
      <c r="D62" s="30">
        <v>0</v>
      </c>
    </row>
    <row r="63" spans="1:4" x14ac:dyDescent="0.3">
      <c r="A63" s="164">
        <v>2111</v>
      </c>
      <c r="B63" s="30">
        <v>0</v>
      </c>
      <c r="C63" s="30">
        <v>0</v>
      </c>
      <c r="D63" s="30">
        <v>0</v>
      </c>
    </row>
    <row r="64" spans="1:4" x14ac:dyDescent="0.3">
      <c r="A64" s="173">
        <v>600</v>
      </c>
      <c r="B64" s="30">
        <v>0</v>
      </c>
      <c r="C64" s="30">
        <v>0</v>
      </c>
      <c r="D64" s="30">
        <v>0</v>
      </c>
    </row>
    <row r="65" spans="1:4" x14ac:dyDescent="0.3">
      <c r="A65" s="14" t="s">
        <v>166</v>
      </c>
      <c r="B65" s="30">
        <v>0</v>
      </c>
      <c r="C65" s="30">
        <v>0</v>
      </c>
      <c r="D65" s="30">
        <v>0</v>
      </c>
    </row>
    <row r="66" spans="1:4" x14ac:dyDescent="0.3">
      <c r="A66" s="15" t="s">
        <v>167</v>
      </c>
      <c r="B66" s="30">
        <v>0</v>
      </c>
      <c r="C66" s="30">
        <v>0</v>
      </c>
      <c r="D66" s="30">
        <v>0</v>
      </c>
    </row>
    <row r="67" spans="1:4" x14ac:dyDescent="0.3">
      <c r="A67" s="16">
        <v>6171</v>
      </c>
      <c r="B67" s="30">
        <v>0</v>
      </c>
      <c r="C67" s="30">
        <v>0</v>
      </c>
      <c r="D67" s="30">
        <v>0</v>
      </c>
    </row>
    <row r="68" spans="1:4" x14ac:dyDescent="0.3">
      <c r="A68" s="164">
        <v>3110</v>
      </c>
      <c r="B68" s="30">
        <v>0</v>
      </c>
      <c r="C68" s="30">
        <v>0</v>
      </c>
      <c r="D68" s="30">
        <v>0</v>
      </c>
    </row>
    <row r="69" spans="1:4" x14ac:dyDescent="0.3">
      <c r="A69" s="173">
        <v>1000</v>
      </c>
      <c r="B69" s="30">
        <v>0</v>
      </c>
      <c r="C69" s="30">
        <v>0</v>
      </c>
      <c r="D69" s="30">
        <v>0</v>
      </c>
    </row>
    <row r="70" spans="1:4" x14ac:dyDescent="0.3">
      <c r="A70" s="14" t="s">
        <v>165</v>
      </c>
      <c r="B70" s="30">
        <v>120727100</v>
      </c>
      <c r="C70" s="30">
        <v>197953800</v>
      </c>
      <c r="D70" s="30">
        <v>120727100</v>
      </c>
    </row>
    <row r="71" spans="1:4" x14ac:dyDescent="0.3">
      <c r="A71" s="15" t="s">
        <v>159</v>
      </c>
      <c r="B71" s="30">
        <v>80782100</v>
      </c>
      <c r="C71" s="30">
        <v>154786000</v>
      </c>
      <c r="D71" s="30">
        <v>80782100</v>
      </c>
    </row>
    <row r="72" spans="1:4" x14ac:dyDescent="0.3">
      <c r="A72" s="16">
        <v>6330</v>
      </c>
      <c r="B72" s="30">
        <v>80782100</v>
      </c>
      <c r="C72" s="30">
        <v>154786000</v>
      </c>
      <c r="D72" s="30">
        <v>80782100</v>
      </c>
    </row>
    <row r="73" spans="1:4" x14ac:dyDescent="0.3">
      <c r="A73" s="164">
        <v>4137</v>
      </c>
      <c r="B73" s="30">
        <v>80782100</v>
      </c>
      <c r="C73" s="30">
        <v>80812000</v>
      </c>
      <c r="D73" s="30">
        <v>80782100</v>
      </c>
    </row>
    <row r="74" spans="1:4" x14ac:dyDescent="0.3">
      <c r="A74" s="173">
        <v>1000</v>
      </c>
      <c r="B74" s="30">
        <v>80782100</v>
      </c>
      <c r="C74" s="30">
        <v>80812000</v>
      </c>
      <c r="D74" s="30">
        <v>80782100</v>
      </c>
    </row>
    <row r="75" spans="1:4" x14ac:dyDescent="0.3">
      <c r="A75" s="164" t="s">
        <v>313</v>
      </c>
      <c r="B75" s="30">
        <v>0</v>
      </c>
      <c r="C75" s="30">
        <v>73974000</v>
      </c>
      <c r="D75" s="30">
        <v>0</v>
      </c>
    </row>
    <row r="76" spans="1:4" x14ac:dyDescent="0.3">
      <c r="A76" s="173">
        <v>1000</v>
      </c>
      <c r="B76" s="30">
        <v>0</v>
      </c>
      <c r="C76" s="30">
        <v>73974000</v>
      </c>
      <c r="D76" s="30">
        <v>0</v>
      </c>
    </row>
    <row r="77" spans="1:4" x14ac:dyDescent="0.3">
      <c r="A77" s="15" t="s">
        <v>160</v>
      </c>
      <c r="B77" s="30">
        <v>11945000</v>
      </c>
      <c r="C77" s="30">
        <v>12662300</v>
      </c>
      <c r="D77" s="30">
        <v>11945000</v>
      </c>
    </row>
    <row r="78" spans="1:4" x14ac:dyDescent="0.3">
      <c r="A78" s="16">
        <v>6330</v>
      </c>
      <c r="B78" s="30">
        <v>11945000</v>
      </c>
      <c r="C78" s="30">
        <v>12662300</v>
      </c>
      <c r="D78" s="30">
        <v>11945000</v>
      </c>
    </row>
    <row r="79" spans="1:4" x14ac:dyDescent="0.3">
      <c r="A79" s="164">
        <v>4137</v>
      </c>
      <c r="B79" s="30">
        <v>11945000</v>
      </c>
      <c r="C79" s="30">
        <v>12662300</v>
      </c>
      <c r="D79" s="30">
        <v>11945000</v>
      </c>
    </row>
    <row r="80" spans="1:4" x14ac:dyDescent="0.3">
      <c r="A80" s="173">
        <v>1000</v>
      </c>
      <c r="B80" s="30">
        <v>11945000</v>
      </c>
      <c r="C80" s="30">
        <v>12662300</v>
      </c>
      <c r="D80" s="30">
        <v>11945000</v>
      </c>
    </row>
    <row r="81" spans="1:4" x14ac:dyDescent="0.3">
      <c r="A81" s="164" t="s">
        <v>313</v>
      </c>
      <c r="B81" s="30">
        <v>0</v>
      </c>
      <c r="C81" s="30">
        <v>0</v>
      </c>
      <c r="D81" s="30">
        <v>0</v>
      </c>
    </row>
    <row r="82" spans="1:4" x14ac:dyDescent="0.3">
      <c r="A82" s="173">
        <v>1000</v>
      </c>
      <c r="B82" s="30">
        <v>0</v>
      </c>
      <c r="C82" s="30">
        <v>0</v>
      </c>
      <c r="D82" s="30">
        <v>0</v>
      </c>
    </row>
    <row r="83" spans="1:4" x14ac:dyDescent="0.3">
      <c r="A83" s="15" t="s">
        <v>170</v>
      </c>
      <c r="B83" s="30">
        <v>28000000</v>
      </c>
      <c r="C83" s="30">
        <v>30505500</v>
      </c>
      <c r="D83" s="30">
        <v>28000000</v>
      </c>
    </row>
    <row r="84" spans="1:4" x14ac:dyDescent="0.3">
      <c r="A84" s="16">
        <v>6330</v>
      </c>
      <c r="B84" s="30">
        <v>28000000</v>
      </c>
      <c r="C84" s="30">
        <v>30505500</v>
      </c>
      <c r="D84" s="30">
        <v>28000000</v>
      </c>
    </row>
    <row r="85" spans="1:4" x14ac:dyDescent="0.3">
      <c r="A85" s="164">
        <v>4131</v>
      </c>
      <c r="B85" s="30">
        <v>28000000</v>
      </c>
      <c r="C85" s="30">
        <v>30505500</v>
      </c>
      <c r="D85" s="30">
        <v>28000000</v>
      </c>
    </row>
    <row r="86" spans="1:4" x14ac:dyDescent="0.3">
      <c r="A86" s="173">
        <v>1000</v>
      </c>
      <c r="B86" s="30">
        <v>28000000</v>
      </c>
      <c r="C86" s="30">
        <v>30505500</v>
      </c>
      <c r="D86" s="30">
        <v>28000000</v>
      </c>
    </row>
    <row r="87" spans="1:4" x14ac:dyDescent="0.3">
      <c r="A87" s="14" t="s">
        <v>128</v>
      </c>
      <c r="B87" s="30">
        <v>146039100</v>
      </c>
      <c r="C87" s="30">
        <v>223432500</v>
      </c>
      <c r="D87" s="30">
        <v>146039100</v>
      </c>
    </row>
  </sheetData>
  <pageMargins left="0.7" right="0.7" top="0.78740157499999996" bottom="0.78740157499999996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E161"/>
  <sheetViews>
    <sheetView workbookViewId="0">
      <selection activeCell="A23" sqref="A6:A35"/>
      <pivotSelection pane="bottomRight" showHeader="1" activeRow="22" click="1" r:id="rId1">
        <pivotArea dataOnly="0" labelOnly="1" fieldPosition="0">
          <references count="1">
            <reference field="0" count="0"/>
          </references>
        </pivotArea>
      </pivotSelection>
    </sheetView>
  </sheetViews>
  <sheetFormatPr defaultColWidth="9.109375" defaultRowHeight="14.4" x14ac:dyDescent="0.3"/>
  <cols>
    <col min="1" max="1" width="37.5546875" style="132" bestFit="1" customWidth="1"/>
    <col min="2" max="2" width="29.77734375" style="42" bestFit="1" customWidth="1"/>
    <col min="3" max="3" width="29.33203125" style="42" bestFit="1" customWidth="1"/>
    <col min="4" max="4" width="27.109375" style="42" bestFit="1" customWidth="1"/>
    <col min="5" max="5" width="11.109375" style="132" bestFit="1" customWidth="1"/>
    <col min="6" max="16384" width="9.109375" style="132"/>
  </cols>
  <sheetData>
    <row r="1" spans="1:5" x14ac:dyDescent="0.3">
      <c r="A1" s="132" t="s">
        <v>413</v>
      </c>
      <c r="B1" s="30"/>
      <c r="C1" s="30"/>
      <c r="D1" s="30"/>
    </row>
    <row r="2" spans="1:5" x14ac:dyDescent="0.3">
      <c r="B2" s="30"/>
      <c r="C2" s="30"/>
      <c r="D2" s="30"/>
    </row>
    <row r="3" spans="1:5" x14ac:dyDescent="0.3">
      <c r="A3" s="13" t="s">
        <v>171</v>
      </c>
      <c r="B3" s="42" t="s">
        <v>130</v>
      </c>
      <c r="C3" s="30"/>
      <c r="D3" s="30"/>
    </row>
    <row r="4" spans="1:5" x14ac:dyDescent="0.3">
      <c r="B4" s="30"/>
      <c r="C4" s="30"/>
      <c r="D4" s="30"/>
    </row>
    <row r="5" spans="1:5" ht="30" customHeight="1" x14ac:dyDescent="0.3">
      <c r="A5" s="13" t="s">
        <v>412</v>
      </c>
      <c r="B5" s="132" t="s">
        <v>436</v>
      </c>
      <c r="C5" s="132" t="s">
        <v>437</v>
      </c>
      <c r="D5"/>
      <c r="E5"/>
    </row>
    <row r="6" spans="1:5" x14ac:dyDescent="0.3">
      <c r="A6" s="14" t="s">
        <v>8</v>
      </c>
      <c r="B6" s="30">
        <v>2800000</v>
      </c>
      <c r="C6" s="30">
        <v>2800000</v>
      </c>
      <c r="D6"/>
      <c r="E6"/>
    </row>
    <row r="7" spans="1:5" x14ac:dyDescent="0.3">
      <c r="A7" s="14" t="s">
        <v>15</v>
      </c>
      <c r="B7" s="30">
        <v>900000</v>
      </c>
      <c r="C7" s="30">
        <v>8990300</v>
      </c>
      <c r="D7"/>
      <c r="E7"/>
    </row>
    <row r="8" spans="1:5" x14ac:dyDescent="0.3">
      <c r="A8" s="14" t="s">
        <v>17</v>
      </c>
      <c r="B8" s="30">
        <v>120000</v>
      </c>
      <c r="C8" s="30">
        <v>120000</v>
      </c>
      <c r="D8"/>
      <c r="E8"/>
    </row>
    <row r="9" spans="1:5" x14ac:dyDescent="0.3">
      <c r="A9" s="14" t="s">
        <v>19</v>
      </c>
      <c r="B9" s="30">
        <v>17034000</v>
      </c>
      <c r="C9" s="30">
        <v>17576200</v>
      </c>
      <c r="D9"/>
      <c r="E9"/>
    </row>
    <row r="10" spans="1:5" x14ac:dyDescent="0.3">
      <c r="A10" s="14" t="s">
        <v>26</v>
      </c>
      <c r="B10" s="30">
        <v>28767800</v>
      </c>
      <c r="C10" s="30">
        <v>126337200</v>
      </c>
      <c r="D10"/>
      <c r="E10"/>
    </row>
    <row r="11" spans="1:5" x14ac:dyDescent="0.3">
      <c r="A11" s="14" t="s">
        <v>30</v>
      </c>
      <c r="B11" s="30">
        <v>950000</v>
      </c>
      <c r="C11" s="30">
        <v>1814900</v>
      </c>
      <c r="D11"/>
      <c r="E11"/>
    </row>
    <row r="12" spans="1:5" x14ac:dyDescent="0.3">
      <c r="A12" s="14" t="s">
        <v>35</v>
      </c>
      <c r="B12" s="30">
        <v>1214000</v>
      </c>
      <c r="C12" s="30">
        <v>1214000</v>
      </c>
      <c r="D12"/>
      <c r="E12"/>
    </row>
    <row r="13" spans="1:5" x14ac:dyDescent="0.3">
      <c r="A13" s="14" t="s">
        <v>43</v>
      </c>
      <c r="B13" s="30">
        <v>1000000</v>
      </c>
      <c r="C13" s="30">
        <v>1000000</v>
      </c>
      <c r="D13"/>
      <c r="E13"/>
    </row>
    <row r="14" spans="1:5" x14ac:dyDescent="0.3">
      <c r="A14" s="14" t="s">
        <v>40</v>
      </c>
      <c r="B14" s="30">
        <v>120000</v>
      </c>
      <c r="C14" s="30">
        <v>120000</v>
      </c>
      <c r="D14"/>
      <c r="E14"/>
    </row>
    <row r="15" spans="1:5" x14ac:dyDescent="0.3">
      <c r="A15" s="14" t="s">
        <v>46</v>
      </c>
      <c r="B15" s="30">
        <v>4035000</v>
      </c>
      <c r="C15" s="30">
        <v>4119000</v>
      </c>
      <c r="D15"/>
      <c r="E15"/>
    </row>
    <row r="16" spans="1:5" x14ac:dyDescent="0.3">
      <c r="A16" s="14" t="s">
        <v>50</v>
      </c>
      <c r="B16" s="30">
        <v>526000</v>
      </c>
      <c r="C16" s="30">
        <v>554500</v>
      </c>
      <c r="D16"/>
      <c r="E16"/>
    </row>
    <row r="17" spans="1:5" x14ac:dyDescent="0.3">
      <c r="A17" s="14" t="s">
        <v>52</v>
      </c>
      <c r="B17" s="30">
        <v>400000</v>
      </c>
      <c r="C17" s="30">
        <v>400000</v>
      </c>
      <c r="D17"/>
      <c r="E17"/>
    </row>
    <row r="18" spans="1:5" x14ac:dyDescent="0.3">
      <c r="A18" s="14" t="s">
        <v>57</v>
      </c>
      <c r="B18" s="30">
        <v>350000</v>
      </c>
      <c r="C18" s="30">
        <v>361900</v>
      </c>
      <c r="D18"/>
      <c r="E18"/>
    </row>
    <row r="19" spans="1:5" x14ac:dyDescent="0.3">
      <c r="A19" s="14" t="s">
        <v>54</v>
      </c>
      <c r="B19" s="30">
        <v>1450000</v>
      </c>
      <c r="C19" s="30">
        <v>11450000</v>
      </c>
      <c r="D19"/>
      <c r="E19"/>
    </row>
    <row r="20" spans="1:5" x14ac:dyDescent="0.3">
      <c r="A20" s="14" t="s">
        <v>59</v>
      </c>
      <c r="B20" s="30">
        <v>300000</v>
      </c>
      <c r="C20" s="30">
        <v>300000</v>
      </c>
      <c r="D20"/>
      <c r="E20"/>
    </row>
    <row r="21" spans="1:5" x14ac:dyDescent="0.3">
      <c r="A21" s="14" t="s">
        <v>61</v>
      </c>
      <c r="B21" s="30">
        <v>6900000</v>
      </c>
      <c r="C21" s="30">
        <v>10948800</v>
      </c>
      <c r="D21"/>
      <c r="E21"/>
    </row>
    <row r="22" spans="1:5" x14ac:dyDescent="0.3">
      <c r="A22" s="14" t="s">
        <v>78</v>
      </c>
      <c r="B22" s="30">
        <v>0</v>
      </c>
      <c r="C22" s="30">
        <v>0</v>
      </c>
      <c r="D22"/>
      <c r="E22"/>
    </row>
    <row r="23" spans="1:5" x14ac:dyDescent="0.3">
      <c r="A23" s="14" t="s">
        <v>80</v>
      </c>
      <c r="B23" s="30">
        <v>0</v>
      </c>
      <c r="C23" s="30">
        <v>198000</v>
      </c>
      <c r="D23"/>
      <c r="E23"/>
    </row>
    <row r="24" spans="1:5" x14ac:dyDescent="0.3">
      <c r="A24" s="14" t="s">
        <v>68</v>
      </c>
      <c r="B24" s="30">
        <v>510000</v>
      </c>
      <c r="C24" s="30">
        <v>510000</v>
      </c>
      <c r="D24"/>
      <c r="E24"/>
    </row>
    <row r="25" spans="1:5" x14ac:dyDescent="0.3">
      <c r="A25" s="14" t="s">
        <v>74</v>
      </c>
      <c r="B25" s="30">
        <v>340000</v>
      </c>
      <c r="C25" s="30">
        <v>340000</v>
      </c>
      <c r="D25"/>
      <c r="E25"/>
    </row>
    <row r="26" spans="1:5" x14ac:dyDescent="0.3">
      <c r="A26" s="14" t="s">
        <v>82</v>
      </c>
      <c r="B26" s="30">
        <v>100000</v>
      </c>
      <c r="C26" s="30">
        <v>100000</v>
      </c>
      <c r="D26"/>
      <c r="E26"/>
    </row>
    <row r="27" spans="1:5" x14ac:dyDescent="0.3">
      <c r="A27" s="14" t="s">
        <v>84</v>
      </c>
      <c r="B27" s="30">
        <v>150000</v>
      </c>
      <c r="C27" s="30">
        <v>150000</v>
      </c>
      <c r="D27"/>
      <c r="E27"/>
    </row>
    <row r="28" spans="1:5" x14ac:dyDescent="0.3">
      <c r="A28" s="14" t="s">
        <v>86</v>
      </c>
      <c r="B28" s="30">
        <v>1000000</v>
      </c>
      <c r="C28" s="30">
        <v>1000000</v>
      </c>
      <c r="D28"/>
      <c r="E28"/>
    </row>
    <row r="29" spans="1:5" x14ac:dyDescent="0.3">
      <c r="A29" s="14" t="s">
        <v>92</v>
      </c>
      <c r="B29" s="30">
        <v>8470000</v>
      </c>
      <c r="C29" s="30">
        <v>8470000</v>
      </c>
      <c r="D29"/>
      <c r="E29"/>
    </row>
    <row r="30" spans="1:5" x14ac:dyDescent="0.3">
      <c r="A30" s="14" t="s">
        <v>94</v>
      </c>
      <c r="B30" s="30">
        <v>90948000</v>
      </c>
      <c r="C30" s="30">
        <v>91774900</v>
      </c>
      <c r="D30"/>
      <c r="E30"/>
    </row>
    <row r="31" spans="1:5" x14ac:dyDescent="0.3">
      <c r="A31" s="14" t="s">
        <v>122</v>
      </c>
      <c r="B31" s="30">
        <v>140000</v>
      </c>
      <c r="C31" s="30">
        <v>140000</v>
      </c>
      <c r="D31"/>
      <c r="E31"/>
    </row>
    <row r="32" spans="1:5" x14ac:dyDescent="0.3">
      <c r="A32" s="14" t="s">
        <v>124</v>
      </c>
      <c r="B32" s="30">
        <v>400000</v>
      </c>
      <c r="C32" s="30">
        <v>400000</v>
      </c>
      <c r="D32"/>
      <c r="E32"/>
    </row>
    <row r="33" spans="1:5" x14ac:dyDescent="0.3">
      <c r="A33" s="14" t="s">
        <v>126</v>
      </c>
      <c r="B33" s="30">
        <v>0</v>
      </c>
      <c r="C33" s="30">
        <v>3974600</v>
      </c>
      <c r="D33"/>
      <c r="E33"/>
    </row>
    <row r="34" spans="1:5" x14ac:dyDescent="0.3">
      <c r="A34" s="14" t="s">
        <v>351</v>
      </c>
      <c r="B34" s="30">
        <v>0</v>
      </c>
      <c r="C34" s="30">
        <v>14857700</v>
      </c>
      <c r="D34"/>
      <c r="E34"/>
    </row>
    <row r="35" spans="1:5" x14ac:dyDescent="0.3">
      <c r="A35" s="14" t="s">
        <v>362</v>
      </c>
      <c r="B35" s="30">
        <v>0</v>
      </c>
      <c r="C35" s="30">
        <v>0</v>
      </c>
      <c r="D35"/>
      <c r="E35"/>
    </row>
    <row r="36" spans="1:5" x14ac:dyDescent="0.3">
      <c r="A36" s="14" t="s">
        <v>128</v>
      </c>
      <c r="B36" s="30">
        <v>168924800</v>
      </c>
      <c r="C36" s="30">
        <v>310022000</v>
      </c>
      <c r="D36"/>
      <c r="E36"/>
    </row>
    <row r="37" spans="1:5" x14ac:dyDescent="0.3">
      <c r="A37"/>
      <c r="B37"/>
      <c r="C37"/>
      <c r="D37"/>
      <c r="E37"/>
    </row>
    <row r="38" spans="1:5" x14ac:dyDescent="0.3">
      <c r="A38"/>
      <c r="B38"/>
      <c r="C38"/>
      <c r="D38"/>
      <c r="E38"/>
    </row>
    <row r="39" spans="1:5" x14ac:dyDescent="0.3">
      <c r="A39"/>
      <c r="B39"/>
      <c r="C39"/>
      <c r="D39"/>
      <c r="E39"/>
    </row>
    <row r="40" spans="1:5" x14ac:dyDescent="0.3">
      <c r="A40"/>
      <c r="B40"/>
      <c r="C40"/>
      <c r="D40"/>
      <c r="E40"/>
    </row>
    <row r="41" spans="1:5" x14ac:dyDescent="0.3">
      <c r="A41"/>
      <c r="B41"/>
      <c r="C41"/>
      <c r="D41"/>
      <c r="E41"/>
    </row>
    <row r="42" spans="1:5" x14ac:dyDescent="0.3">
      <c r="A42"/>
      <c r="B42"/>
      <c r="C42"/>
      <c r="D42"/>
      <c r="E42"/>
    </row>
    <row r="43" spans="1:5" x14ac:dyDescent="0.3">
      <c r="A43"/>
      <c r="B43"/>
      <c r="C43"/>
      <c r="D43"/>
      <c r="E43"/>
    </row>
    <row r="44" spans="1:5" x14ac:dyDescent="0.3">
      <c r="A44"/>
      <c r="B44"/>
      <c r="C44"/>
      <c r="D44"/>
      <c r="E44"/>
    </row>
    <row r="45" spans="1:5" x14ac:dyDescent="0.3">
      <c r="A45"/>
      <c r="B45"/>
      <c r="C45"/>
      <c r="D45"/>
      <c r="E45"/>
    </row>
    <row r="46" spans="1:5" x14ac:dyDescent="0.3">
      <c r="A46"/>
      <c r="B46"/>
      <c r="C46"/>
      <c r="D46"/>
      <c r="E46"/>
    </row>
    <row r="47" spans="1:5" x14ac:dyDescent="0.3">
      <c r="A47"/>
      <c r="B47"/>
      <c r="C47"/>
      <c r="D47"/>
      <c r="E47"/>
    </row>
    <row r="48" spans="1:5" x14ac:dyDescent="0.3">
      <c r="A48"/>
      <c r="B48"/>
      <c r="C48"/>
      <c r="D48"/>
      <c r="E48"/>
    </row>
    <row r="49" spans="1:5" x14ac:dyDescent="0.3">
      <c r="A49"/>
      <c r="B49"/>
      <c r="C49"/>
      <c r="D49"/>
      <c r="E49"/>
    </row>
    <row r="50" spans="1:5" x14ac:dyDescent="0.3">
      <c r="A50"/>
      <c r="B50"/>
      <c r="C50"/>
      <c r="D50"/>
      <c r="E50"/>
    </row>
    <row r="51" spans="1:5" x14ac:dyDescent="0.3">
      <c r="A51"/>
      <c r="B51"/>
      <c r="C51"/>
      <c r="D51"/>
      <c r="E51"/>
    </row>
    <row r="52" spans="1:5" x14ac:dyDescent="0.3">
      <c r="A52"/>
      <c r="B52"/>
      <c r="C52"/>
      <c r="D52"/>
      <c r="E52"/>
    </row>
    <row r="53" spans="1:5" x14ac:dyDescent="0.3">
      <c r="A53"/>
      <c r="B53"/>
      <c r="C53"/>
      <c r="D53"/>
      <c r="E53"/>
    </row>
    <row r="54" spans="1:5" x14ac:dyDescent="0.3">
      <c r="A54"/>
      <c r="B54"/>
      <c r="C54"/>
      <c r="D54"/>
      <c r="E54"/>
    </row>
    <row r="55" spans="1:5" x14ac:dyDescent="0.3">
      <c r="A55"/>
      <c r="B55"/>
      <c r="C55"/>
      <c r="D55"/>
      <c r="E55"/>
    </row>
    <row r="56" spans="1:5" x14ac:dyDescent="0.3">
      <c r="A56"/>
      <c r="B56"/>
      <c r="C56"/>
      <c r="D56"/>
      <c r="E56"/>
    </row>
    <row r="57" spans="1:5" x14ac:dyDescent="0.3">
      <c r="A57"/>
      <c r="B57"/>
      <c r="C57"/>
      <c r="D57"/>
      <c r="E57"/>
    </row>
    <row r="58" spans="1:5" x14ac:dyDescent="0.3">
      <c r="A58"/>
      <c r="B58"/>
      <c r="C58"/>
      <c r="D58"/>
      <c r="E58"/>
    </row>
    <row r="59" spans="1:5" x14ac:dyDescent="0.3">
      <c r="A59"/>
      <c r="B59"/>
      <c r="C59"/>
      <c r="D59"/>
      <c r="E59"/>
    </row>
    <row r="60" spans="1:5" x14ac:dyDescent="0.3">
      <c r="A60"/>
      <c r="B60"/>
      <c r="C60"/>
      <c r="D60"/>
      <c r="E60"/>
    </row>
    <row r="61" spans="1:5" x14ac:dyDescent="0.3">
      <c r="A61"/>
      <c r="B61"/>
      <c r="C61"/>
      <c r="D61"/>
      <c r="E61"/>
    </row>
    <row r="62" spans="1:5" x14ac:dyDescent="0.3">
      <c r="A62"/>
      <c r="B62"/>
      <c r="C62"/>
      <c r="D62"/>
      <c r="E62"/>
    </row>
    <row r="63" spans="1:5" x14ac:dyDescent="0.3">
      <c r="A63"/>
      <c r="B63"/>
      <c r="C63"/>
      <c r="D63"/>
      <c r="E63"/>
    </row>
    <row r="64" spans="1:5" x14ac:dyDescent="0.3">
      <c r="A64"/>
      <c r="B64"/>
      <c r="C64"/>
      <c r="D64"/>
      <c r="E64"/>
    </row>
    <row r="65" spans="1:5" x14ac:dyDescent="0.3">
      <c r="A65"/>
      <c r="B65"/>
      <c r="C65"/>
      <c r="D65"/>
      <c r="E65"/>
    </row>
    <row r="66" spans="1:5" x14ac:dyDescent="0.3">
      <c r="A66"/>
      <c r="B66"/>
      <c r="C66"/>
      <c r="D66"/>
      <c r="E66"/>
    </row>
    <row r="67" spans="1:5" x14ac:dyDescent="0.3">
      <c r="A67"/>
      <c r="B67"/>
      <c r="C67"/>
      <c r="D67"/>
      <c r="E67"/>
    </row>
    <row r="68" spans="1:5" x14ac:dyDescent="0.3">
      <c r="A68"/>
      <c r="B68"/>
      <c r="C68"/>
      <c r="D68"/>
      <c r="E68"/>
    </row>
    <row r="69" spans="1:5" x14ac:dyDescent="0.3">
      <c r="A69"/>
      <c r="B69"/>
      <c r="C69"/>
      <c r="D69"/>
      <c r="E69"/>
    </row>
    <row r="70" spans="1:5" x14ac:dyDescent="0.3">
      <c r="A70"/>
      <c r="B70"/>
      <c r="C70"/>
      <c r="D70"/>
      <c r="E70"/>
    </row>
    <row r="71" spans="1:5" x14ac:dyDescent="0.3">
      <c r="A71"/>
      <c r="B71"/>
      <c r="C71"/>
      <c r="D71"/>
      <c r="E71"/>
    </row>
    <row r="72" spans="1:5" x14ac:dyDescent="0.3">
      <c r="A72"/>
      <c r="B72"/>
      <c r="C72"/>
      <c r="D72"/>
      <c r="E72"/>
    </row>
    <row r="73" spans="1:5" x14ac:dyDescent="0.3">
      <c r="A73"/>
      <c r="B73"/>
      <c r="C73"/>
      <c r="D73"/>
      <c r="E73"/>
    </row>
    <row r="74" spans="1:5" x14ac:dyDescent="0.3">
      <c r="A74"/>
      <c r="B74"/>
      <c r="C74"/>
      <c r="D74"/>
      <c r="E74"/>
    </row>
    <row r="75" spans="1:5" x14ac:dyDescent="0.3">
      <c r="A75"/>
      <c r="B75"/>
      <c r="C75"/>
      <c r="D75"/>
      <c r="E75"/>
    </row>
    <row r="76" spans="1:5" x14ac:dyDescent="0.3">
      <c r="A76"/>
      <c r="B76"/>
      <c r="C76"/>
      <c r="D76"/>
      <c r="E76"/>
    </row>
    <row r="77" spans="1:5" x14ac:dyDescent="0.3">
      <c r="A77"/>
      <c r="B77"/>
      <c r="C77"/>
      <c r="D77"/>
      <c r="E77"/>
    </row>
    <row r="78" spans="1:5" x14ac:dyDescent="0.3">
      <c r="A78"/>
      <c r="B78"/>
      <c r="C78"/>
      <c r="D78"/>
      <c r="E78"/>
    </row>
    <row r="79" spans="1:5" x14ac:dyDescent="0.3">
      <c r="A79"/>
      <c r="B79"/>
      <c r="C79"/>
      <c r="D79"/>
      <c r="E79"/>
    </row>
    <row r="80" spans="1:5" x14ac:dyDescent="0.3">
      <c r="A80"/>
      <c r="B80"/>
      <c r="C80"/>
      <c r="D80"/>
      <c r="E80"/>
    </row>
    <row r="81" spans="1:4" x14ac:dyDescent="0.3">
      <c r="A81"/>
      <c r="B81"/>
      <c r="C81"/>
      <c r="D81"/>
    </row>
    <row r="82" spans="1:4" x14ac:dyDescent="0.3">
      <c r="A82"/>
      <c r="B82"/>
      <c r="C82"/>
      <c r="D82"/>
    </row>
    <row r="83" spans="1:4" x14ac:dyDescent="0.3">
      <c r="A83"/>
      <c r="B83"/>
      <c r="C83"/>
      <c r="D83"/>
    </row>
    <row r="84" spans="1:4" x14ac:dyDescent="0.3">
      <c r="A84"/>
      <c r="B84"/>
      <c r="C84"/>
      <c r="D84"/>
    </row>
    <row r="85" spans="1:4" x14ac:dyDescent="0.3">
      <c r="A85"/>
      <c r="B85"/>
      <c r="C85"/>
      <c r="D85"/>
    </row>
    <row r="86" spans="1:4" x14ac:dyDescent="0.3">
      <c r="A86"/>
      <c r="B86"/>
      <c r="C86"/>
      <c r="D86"/>
    </row>
    <row r="87" spans="1:4" x14ac:dyDescent="0.3">
      <c r="A87"/>
      <c r="B87"/>
      <c r="C87"/>
      <c r="D87"/>
    </row>
    <row r="88" spans="1:4" x14ac:dyDescent="0.3">
      <c r="A88"/>
      <c r="B88"/>
      <c r="C88"/>
      <c r="D88"/>
    </row>
    <row r="89" spans="1:4" x14ac:dyDescent="0.3">
      <c r="A89"/>
      <c r="B89"/>
      <c r="C89"/>
      <c r="D89"/>
    </row>
    <row r="90" spans="1:4" x14ac:dyDescent="0.3">
      <c r="A90"/>
      <c r="B90"/>
      <c r="C90"/>
      <c r="D90"/>
    </row>
    <row r="91" spans="1:4" x14ac:dyDescent="0.3">
      <c r="A91"/>
      <c r="B91"/>
      <c r="C91"/>
      <c r="D91"/>
    </row>
    <row r="92" spans="1:4" x14ac:dyDescent="0.3">
      <c r="A92"/>
      <c r="B92"/>
      <c r="C92"/>
      <c r="D92"/>
    </row>
    <row r="93" spans="1:4" x14ac:dyDescent="0.3">
      <c r="A93"/>
      <c r="B93"/>
      <c r="C93"/>
      <c r="D93"/>
    </row>
    <row r="94" spans="1:4" x14ac:dyDescent="0.3">
      <c r="A94"/>
      <c r="B94"/>
      <c r="C94"/>
      <c r="D94"/>
    </row>
    <row r="95" spans="1:4" x14ac:dyDescent="0.3">
      <c r="A95"/>
      <c r="B95"/>
      <c r="C95"/>
      <c r="D95"/>
    </row>
    <row r="96" spans="1:4" x14ac:dyDescent="0.3">
      <c r="A96"/>
      <c r="B96"/>
      <c r="C96"/>
      <c r="D96"/>
    </row>
    <row r="97" spans="1:4" x14ac:dyDescent="0.3">
      <c r="A97"/>
      <c r="B97"/>
      <c r="C97"/>
      <c r="D97"/>
    </row>
    <row r="98" spans="1:4" x14ac:dyDescent="0.3">
      <c r="A98"/>
      <c r="B98"/>
      <c r="C98"/>
      <c r="D98"/>
    </row>
    <row r="99" spans="1:4" x14ac:dyDescent="0.3">
      <c r="A99"/>
      <c r="B99"/>
      <c r="C99"/>
      <c r="D99"/>
    </row>
    <row r="100" spans="1:4" x14ac:dyDescent="0.3">
      <c r="A100"/>
      <c r="B100"/>
      <c r="C100"/>
      <c r="D100"/>
    </row>
    <row r="101" spans="1:4" x14ac:dyDescent="0.3">
      <c r="A101"/>
      <c r="B101"/>
      <c r="C101"/>
      <c r="D101"/>
    </row>
    <row r="102" spans="1:4" x14ac:dyDescent="0.3">
      <c r="A102"/>
    </row>
    <row r="103" spans="1:4" x14ac:dyDescent="0.3">
      <c r="A103"/>
    </row>
    <row r="104" spans="1:4" x14ac:dyDescent="0.3">
      <c r="A104"/>
    </row>
    <row r="105" spans="1:4" x14ac:dyDescent="0.3">
      <c r="A105"/>
    </row>
    <row r="106" spans="1:4" x14ac:dyDescent="0.3">
      <c r="A106"/>
    </row>
    <row r="107" spans="1:4" x14ac:dyDescent="0.3">
      <c r="A107"/>
    </row>
    <row r="108" spans="1:4" x14ac:dyDescent="0.3">
      <c r="A108"/>
    </row>
    <row r="109" spans="1:4" x14ac:dyDescent="0.3">
      <c r="A109"/>
    </row>
    <row r="110" spans="1:4" x14ac:dyDescent="0.3">
      <c r="A110"/>
    </row>
    <row r="111" spans="1:4" x14ac:dyDescent="0.3">
      <c r="A111"/>
    </row>
    <row r="112" spans="1:4" x14ac:dyDescent="0.3">
      <c r="A112"/>
    </row>
    <row r="113" spans="1:1" x14ac:dyDescent="0.3">
      <c r="A113"/>
    </row>
    <row r="114" spans="1:1" x14ac:dyDescent="0.3">
      <c r="A114"/>
    </row>
    <row r="115" spans="1:1" x14ac:dyDescent="0.3">
      <c r="A115"/>
    </row>
    <row r="116" spans="1:1" x14ac:dyDescent="0.3">
      <c r="A116"/>
    </row>
    <row r="117" spans="1:1" x14ac:dyDescent="0.3">
      <c r="A117"/>
    </row>
    <row r="118" spans="1:1" x14ac:dyDescent="0.3">
      <c r="A118"/>
    </row>
    <row r="119" spans="1:1" x14ac:dyDescent="0.3">
      <c r="A119"/>
    </row>
    <row r="120" spans="1:1" x14ac:dyDescent="0.3">
      <c r="A120"/>
    </row>
    <row r="121" spans="1:1" x14ac:dyDescent="0.3">
      <c r="A121"/>
    </row>
    <row r="122" spans="1:1" x14ac:dyDescent="0.3">
      <c r="A122"/>
    </row>
    <row r="123" spans="1:1" x14ac:dyDescent="0.3">
      <c r="A123"/>
    </row>
    <row r="124" spans="1:1" x14ac:dyDescent="0.3">
      <c r="A124"/>
    </row>
    <row r="125" spans="1:1" x14ac:dyDescent="0.3">
      <c r="A125"/>
    </row>
    <row r="126" spans="1:1" x14ac:dyDescent="0.3">
      <c r="A126"/>
    </row>
    <row r="127" spans="1:1" x14ac:dyDescent="0.3">
      <c r="A127"/>
    </row>
    <row r="128" spans="1:1" x14ac:dyDescent="0.3">
      <c r="A128"/>
    </row>
    <row r="129" spans="1:1" x14ac:dyDescent="0.3">
      <c r="A129"/>
    </row>
    <row r="130" spans="1:1" x14ac:dyDescent="0.3">
      <c r="A130"/>
    </row>
    <row r="131" spans="1:1" x14ac:dyDescent="0.3">
      <c r="A131"/>
    </row>
    <row r="132" spans="1:1" x14ac:dyDescent="0.3">
      <c r="A132"/>
    </row>
    <row r="133" spans="1:1" x14ac:dyDescent="0.3">
      <c r="A133"/>
    </row>
    <row r="134" spans="1:1" x14ac:dyDescent="0.3">
      <c r="A134"/>
    </row>
    <row r="135" spans="1:1" x14ac:dyDescent="0.3">
      <c r="A135"/>
    </row>
    <row r="136" spans="1:1" x14ac:dyDescent="0.3">
      <c r="A136"/>
    </row>
    <row r="137" spans="1:1" x14ac:dyDescent="0.3">
      <c r="A137"/>
    </row>
    <row r="138" spans="1:1" x14ac:dyDescent="0.3">
      <c r="A138"/>
    </row>
    <row r="139" spans="1:1" x14ac:dyDescent="0.3">
      <c r="A139"/>
    </row>
    <row r="140" spans="1:1" x14ac:dyDescent="0.3">
      <c r="A140"/>
    </row>
    <row r="141" spans="1:1" x14ac:dyDescent="0.3">
      <c r="A141"/>
    </row>
    <row r="142" spans="1:1" x14ac:dyDescent="0.3">
      <c r="A142"/>
    </row>
    <row r="143" spans="1:1" x14ac:dyDescent="0.3">
      <c r="A143"/>
    </row>
    <row r="144" spans="1:1" x14ac:dyDescent="0.3">
      <c r="A144"/>
    </row>
    <row r="145" spans="1:1" x14ac:dyDescent="0.3">
      <c r="A145"/>
    </row>
    <row r="146" spans="1:1" x14ac:dyDescent="0.3">
      <c r="A146"/>
    </row>
    <row r="147" spans="1:1" x14ac:dyDescent="0.3">
      <c r="A147"/>
    </row>
    <row r="148" spans="1:1" x14ac:dyDescent="0.3">
      <c r="A148"/>
    </row>
    <row r="149" spans="1:1" x14ac:dyDescent="0.3">
      <c r="A149"/>
    </row>
    <row r="150" spans="1:1" x14ac:dyDescent="0.3">
      <c r="A150"/>
    </row>
    <row r="151" spans="1:1" x14ac:dyDescent="0.3">
      <c r="A151"/>
    </row>
    <row r="152" spans="1:1" x14ac:dyDescent="0.3">
      <c r="A152"/>
    </row>
    <row r="153" spans="1:1" x14ac:dyDescent="0.3">
      <c r="A153"/>
    </row>
    <row r="154" spans="1:1" x14ac:dyDescent="0.3">
      <c r="A154"/>
    </row>
    <row r="155" spans="1:1" x14ac:dyDescent="0.3">
      <c r="A155"/>
    </row>
    <row r="156" spans="1:1" x14ac:dyDescent="0.3">
      <c r="A156"/>
    </row>
    <row r="157" spans="1:1" x14ac:dyDescent="0.3">
      <c r="A157"/>
    </row>
    <row r="158" spans="1:1" x14ac:dyDescent="0.3">
      <c r="A158"/>
    </row>
    <row r="159" spans="1:1" x14ac:dyDescent="0.3">
      <c r="A159"/>
    </row>
    <row r="160" spans="1:1" x14ac:dyDescent="0.3">
      <c r="A160"/>
    </row>
    <row r="161" spans="1:1" x14ac:dyDescent="0.3">
      <c r="A16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135"/>
  <sheetViews>
    <sheetView topLeftCell="A68" zoomScaleNormal="100" workbookViewId="0">
      <selection activeCell="C135" sqref="C135"/>
    </sheetView>
  </sheetViews>
  <sheetFormatPr defaultRowHeight="14.4" x14ac:dyDescent="0.3"/>
  <cols>
    <col min="1" max="1" width="34.21875" bestFit="1" customWidth="1"/>
    <col min="2" max="2" width="22.5546875" style="30" bestFit="1" customWidth="1"/>
    <col min="3" max="3" width="22.21875" style="30" bestFit="1" customWidth="1"/>
    <col min="4" max="4" width="28.44140625" style="30" bestFit="1" customWidth="1"/>
    <col min="5" max="5" width="4.88671875" style="165" customWidth="1"/>
    <col min="6" max="6" width="3.88671875" customWidth="1"/>
  </cols>
  <sheetData>
    <row r="1" spans="1:5" ht="18" x14ac:dyDescent="0.35">
      <c r="A1" s="29" t="s">
        <v>441</v>
      </c>
    </row>
    <row r="2" spans="1:5" ht="18" x14ac:dyDescent="0.35">
      <c r="A2" s="29" t="s">
        <v>168</v>
      </c>
      <c r="B2" s="29"/>
    </row>
    <row r="4" spans="1:5" s="42" customFormat="1" ht="44.25" customHeight="1" x14ac:dyDescent="0.3">
      <c r="A4" s="187" t="s">
        <v>169</v>
      </c>
      <c r="B4" s="132" t="s">
        <v>439</v>
      </c>
      <c r="C4" s="132" t="s">
        <v>440</v>
      </c>
      <c r="D4"/>
    </row>
    <row r="5" spans="1:5" x14ac:dyDescent="0.3">
      <c r="A5" s="14" t="s">
        <v>163</v>
      </c>
      <c r="B5" s="30">
        <v>22110000</v>
      </c>
      <c r="C5" s="30">
        <v>22110000</v>
      </c>
      <c r="D5"/>
      <c r="E5"/>
    </row>
    <row r="6" spans="1:5" x14ac:dyDescent="0.3">
      <c r="A6" s="151" t="s">
        <v>140</v>
      </c>
      <c r="B6" s="30">
        <v>19000000</v>
      </c>
      <c r="C6" s="30">
        <v>19000000</v>
      </c>
      <c r="D6"/>
      <c r="E6"/>
    </row>
    <row r="7" spans="1:5" x14ac:dyDescent="0.3">
      <c r="A7" s="151" t="s">
        <v>141</v>
      </c>
      <c r="B7" s="30">
        <v>2300000</v>
      </c>
      <c r="C7" s="30">
        <v>2300000</v>
      </c>
      <c r="D7"/>
      <c r="E7"/>
    </row>
    <row r="8" spans="1:5" x14ac:dyDescent="0.3">
      <c r="A8" s="151" t="s">
        <v>142</v>
      </c>
      <c r="B8" s="30">
        <v>810000</v>
      </c>
      <c r="C8" s="30">
        <v>810000</v>
      </c>
      <c r="D8"/>
      <c r="E8"/>
    </row>
    <row r="9" spans="1:5" x14ac:dyDescent="0.3">
      <c r="A9" s="14" t="s">
        <v>164</v>
      </c>
      <c r="B9" s="30">
        <v>3202000</v>
      </c>
      <c r="C9" s="30">
        <v>3368700</v>
      </c>
      <c r="D9"/>
      <c r="E9"/>
    </row>
    <row r="10" spans="1:5" x14ac:dyDescent="0.3">
      <c r="A10" s="151" t="s">
        <v>143</v>
      </c>
      <c r="B10" s="30">
        <v>1800000</v>
      </c>
      <c r="C10" s="30">
        <v>1800000</v>
      </c>
      <c r="D10"/>
      <c r="E10"/>
    </row>
    <row r="11" spans="1:5" x14ac:dyDescent="0.3">
      <c r="A11" s="151" t="s">
        <v>144</v>
      </c>
      <c r="B11" s="30">
        <v>402000</v>
      </c>
      <c r="C11" s="30">
        <v>402000</v>
      </c>
      <c r="D11"/>
      <c r="E11"/>
    </row>
    <row r="12" spans="1:5" x14ac:dyDescent="0.3">
      <c r="A12" s="151" t="s">
        <v>150</v>
      </c>
      <c r="B12" s="30">
        <v>1000000</v>
      </c>
      <c r="C12" s="30">
        <v>1166700</v>
      </c>
      <c r="D12"/>
      <c r="E12"/>
    </row>
    <row r="13" spans="1:5" x14ac:dyDescent="0.3">
      <c r="A13" s="14" t="s">
        <v>166</v>
      </c>
      <c r="B13" s="30">
        <v>0</v>
      </c>
      <c r="C13" s="30">
        <v>0</v>
      </c>
      <c r="D13"/>
      <c r="E13"/>
    </row>
    <row r="14" spans="1:5" x14ac:dyDescent="0.3">
      <c r="A14" s="151" t="s">
        <v>167</v>
      </c>
      <c r="B14" s="30">
        <v>0</v>
      </c>
      <c r="C14" s="30">
        <v>0</v>
      </c>
      <c r="D14"/>
      <c r="E14"/>
    </row>
    <row r="15" spans="1:5" x14ac:dyDescent="0.3">
      <c r="A15" s="14" t="s">
        <v>165</v>
      </c>
      <c r="B15" s="30">
        <v>120727100</v>
      </c>
      <c r="C15" s="30">
        <v>197953800</v>
      </c>
      <c r="D15"/>
      <c r="E15"/>
    </row>
    <row r="16" spans="1:5" x14ac:dyDescent="0.3">
      <c r="A16" s="151" t="s">
        <v>159</v>
      </c>
      <c r="B16" s="30">
        <v>80782100</v>
      </c>
      <c r="C16" s="30">
        <v>154786000</v>
      </c>
      <c r="D16"/>
      <c r="E16"/>
    </row>
    <row r="17" spans="1:5" x14ac:dyDescent="0.3">
      <c r="A17" s="151" t="s">
        <v>160</v>
      </c>
      <c r="B17" s="30">
        <v>11945000</v>
      </c>
      <c r="C17" s="30">
        <v>12662300</v>
      </c>
      <c r="D17"/>
      <c r="E17"/>
    </row>
    <row r="18" spans="1:5" x14ac:dyDescent="0.3">
      <c r="A18" s="151" t="s">
        <v>170</v>
      </c>
      <c r="B18" s="30">
        <v>28000000</v>
      </c>
      <c r="C18" s="30">
        <v>30505500</v>
      </c>
      <c r="D18"/>
      <c r="E18"/>
    </row>
    <row r="19" spans="1:5" x14ac:dyDescent="0.3">
      <c r="A19" s="14" t="s">
        <v>128</v>
      </c>
      <c r="B19" s="30">
        <v>146039100</v>
      </c>
      <c r="C19" s="30">
        <v>223432500</v>
      </c>
      <c r="D19"/>
      <c r="E19"/>
    </row>
    <row r="20" spans="1:5" x14ac:dyDescent="0.3">
      <c r="B20"/>
    </row>
    <row r="22" spans="1:5" s="42" customFormat="1" ht="48" customHeight="1" x14ac:dyDescent="0.3">
      <c r="A22" s="187" t="s">
        <v>136</v>
      </c>
      <c r="B22" s="132" t="s">
        <v>439</v>
      </c>
      <c r="C22" s="132" t="s">
        <v>440</v>
      </c>
      <c r="D22"/>
    </row>
    <row r="23" spans="1:5" x14ac:dyDescent="0.3">
      <c r="A23" s="14" t="s">
        <v>8</v>
      </c>
      <c r="B23" s="30">
        <v>2800000</v>
      </c>
      <c r="C23" s="30">
        <v>2800000</v>
      </c>
      <c r="D23"/>
      <c r="E23"/>
    </row>
    <row r="24" spans="1:5" x14ac:dyDescent="0.3">
      <c r="A24" s="151" t="s">
        <v>256</v>
      </c>
      <c r="B24" s="30">
        <v>2800000</v>
      </c>
      <c r="C24" s="30">
        <v>2800000</v>
      </c>
      <c r="D24"/>
      <c r="E24"/>
    </row>
    <row r="25" spans="1:5" x14ac:dyDescent="0.3">
      <c r="A25" s="14" t="s">
        <v>15</v>
      </c>
      <c r="B25" s="30">
        <v>900000</v>
      </c>
      <c r="C25" s="30">
        <v>8990300</v>
      </c>
      <c r="D25"/>
      <c r="E25"/>
    </row>
    <row r="26" spans="1:5" x14ac:dyDescent="0.3">
      <c r="A26" s="151" t="s">
        <v>256</v>
      </c>
      <c r="B26" s="30">
        <v>100000</v>
      </c>
      <c r="C26" s="30">
        <v>100000</v>
      </c>
      <c r="D26"/>
      <c r="E26"/>
    </row>
    <row r="27" spans="1:5" x14ac:dyDescent="0.3">
      <c r="A27" s="151" t="s">
        <v>337</v>
      </c>
      <c r="B27" s="30">
        <v>0</v>
      </c>
      <c r="C27" s="30">
        <v>8090300</v>
      </c>
      <c r="D27"/>
      <c r="E27"/>
    </row>
    <row r="28" spans="1:5" x14ac:dyDescent="0.3">
      <c r="A28" s="151" t="s">
        <v>391</v>
      </c>
      <c r="B28" s="30">
        <v>800000</v>
      </c>
      <c r="C28" s="30">
        <v>800000</v>
      </c>
      <c r="D28"/>
      <c r="E28"/>
    </row>
    <row r="29" spans="1:5" x14ac:dyDescent="0.3">
      <c r="A29" s="14" t="s">
        <v>17</v>
      </c>
      <c r="B29" s="30">
        <v>120000</v>
      </c>
      <c r="C29" s="30">
        <v>120000</v>
      </c>
      <c r="D29"/>
      <c r="E29"/>
    </row>
    <row r="30" spans="1:5" x14ac:dyDescent="0.3">
      <c r="A30" s="151" t="s">
        <v>256</v>
      </c>
      <c r="B30" s="30">
        <v>120000</v>
      </c>
      <c r="C30" s="30">
        <v>120000</v>
      </c>
      <c r="D30"/>
      <c r="E30"/>
    </row>
    <row r="31" spans="1:5" x14ac:dyDescent="0.3">
      <c r="A31" s="14" t="s">
        <v>19</v>
      </c>
      <c r="B31" s="30">
        <v>17034000</v>
      </c>
      <c r="C31" s="30">
        <v>17576200</v>
      </c>
      <c r="D31"/>
      <c r="E31"/>
    </row>
    <row r="32" spans="1:5" x14ac:dyDescent="0.3">
      <c r="A32" s="151" t="s">
        <v>256</v>
      </c>
      <c r="B32" s="30">
        <v>1200000</v>
      </c>
      <c r="C32" s="30">
        <v>1200000</v>
      </c>
      <c r="D32"/>
      <c r="E32"/>
    </row>
    <row r="33" spans="1:5" x14ac:dyDescent="0.3">
      <c r="A33" s="151" t="s">
        <v>268</v>
      </c>
      <c r="B33" s="30">
        <v>4556000</v>
      </c>
      <c r="C33" s="30">
        <v>4556000</v>
      </c>
      <c r="D33"/>
      <c r="E33"/>
    </row>
    <row r="34" spans="1:5" x14ac:dyDescent="0.3">
      <c r="A34" s="151" t="s">
        <v>267</v>
      </c>
      <c r="B34" s="30">
        <v>2000000</v>
      </c>
      <c r="C34" s="30">
        <v>2000000</v>
      </c>
      <c r="D34"/>
      <c r="E34"/>
    </row>
    <row r="35" spans="1:5" x14ac:dyDescent="0.3">
      <c r="A35" s="151" t="s">
        <v>289</v>
      </c>
      <c r="B35" s="30">
        <v>0</v>
      </c>
      <c r="C35" s="30">
        <v>0</v>
      </c>
      <c r="D35"/>
      <c r="E35"/>
    </row>
    <row r="36" spans="1:5" x14ac:dyDescent="0.3">
      <c r="A36" s="151" t="s">
        <v>342</v>
      </c>
      <c r="B36" s="30">
        <v>0</v>
      </c>
      <c r="C36" s="30">
        <v>542200</v>
      </c>
      <c r="D36"/>
      <c r="E36"/>
    </row>
    <row r="37" spans="1:5" x14ac:dyDescent="0.3">
      <c r="A37" s="151" t="s">
        <v>344</v>
      </c>
      <c r="B37" s="30">
        <v>0</v>
      </c>
      <c r="C37" s="30">
        <v>0</v>
      </c>
      <c r="D37"/>
      <c r="E37"/>
    </row>
    <row r="38" spans="1:5" x14ac:dyDescent="0.3">
      <c r="A38" s="151" t="s">
        <v>399</v>
      </c>
      <c r="B38" s="30">
        <v>3908000</v>
      </c>
      <c r="C38" s="30">
        <v>3908000</v>
      </c>
      <c r="D38"/>
      <c r="E38"/>
    </row>
    <row r="39" spans="1:5" x14ac:dyDescent="0.3">
      <c r="A39" s="151" t="s">
        <v>400</v>
      </c>
      <c r="B39" s="30">
        <v>5370000</v>
      </c>
      <c r="C39" s="30">
        <v>5370000</v>
      </c>
      <c r="D39"/>
      <c r="E39"/>
    </row>
    <row r="40" spans="1:5" x14ac:dyDescent="0.3">
      <c r="A40" s="14" t="s">
        <v>26</v>
      </c>
      <c r="B40" s="30">
        <v>28767800</v>
      </c>
      <c r="C40" s="30">
        <v>126337200</v>
      </c>
      <c r="D40"/>
      <c r="E40"/>
    </row>
    <row r="41" spans="1:5" x14ac:dyDescent="0.3">
      <c r="A41" s="151" t="s">
        <v>256</v>
      </c>
      <c r="B41" s="30">
        <v>743800</v>
      </c>
      <c r="C41" s="30">
        <v>743800</v>
      </c>
      <c r="D41"/>
      <c r="E41"/>
    </row>
    <row r="42" spans="1:5" x14ac:dyDescent="0.3">
      <c r="A42" s="151" t="s">
        <v>269</v>
      </c>
      <c r="B42" s="30">
        <v>13500000</v>
      </c>
      <c r="C42" s="30">
        <v>13500000</v>
      </c>
      <c r="D42"/>
      <c r="E42"/>
    </row>
    <row r="43" spans="1:5" x14ac:dyDescent="0.3">
      <c r="A43" s="151" t="s">
        <v>287</v>
      </c>
      <c r="B43" s="30">
        <v>0</v>
      </c>
      <c r="C43" s="30">
        <v>97509400</v>
      </c>
      <c r="D43"/>
      <c r="E43"/>
    </row>
    <row r="44" spans="1:5" x14ac:dyDescent="0.3">
      <c r="A44" s="151" t="s">
        <v>342</v>
      </c>
      <c r="B44" s="30">
        <v>0</v>
      </c>
      <c r="C44" s="30">
        <v>60000</v>
      </c>
      <c r="D44"/>
      <c r="E44"/>
    </row>
    <row r="45" spans="1:5" x14ac:dyDescent="0.3">
      <c r="A45" s="151" t="s">
        <v>350</v>
      </c>
      <c r="B45" s="30">
        <v>0</v>
      </c>
      <c r="C45" s="30">
        <v>0</v>
      </c>
      <c r="D45"/>
      <c r="E45"/>
    </row>
    <row r="46" spans="1:5" x14ac:dyDescent="0.3">
      <c r="A46" s="151" t="s">
        <v>398</v>
      </c>
      <c r="B46" s="30">
        <v>14524000</v>
      </c>
      <c r="C46" s="30">
        <v>14524000</v>
      </c>
      <c r="D46"/>
      <c r="E46"/>
    </row>
    <row r="47" spans="1:5" x14ac:dyDescent="0.3">
      <c r="A47" s="14" t="s">
        <v>351</v>
      </c>
      <c r="B47" s="30">
        <v>0</v>
      </c>
      <c r="C47" s="30">
        <v>14857700</v>
      </c>
      <c r="D47"/>
      <c r="E47"/>
    </row>
    <row r="48" spans="1:5" x14ac:dyDescent="0.3">
      <c r="A48" s="151" t="s">
        <v>353</v>
      </c>
      <c r="B48" s="30">
        <v>0</v>
      </c>
      <c r="C48" s="30">
        <v>14857700</v>
      </c>
      <c r="D48"/>
      <c r="E48"/>
    </row>
    <row r="49" spans="1:5" x14ac:dyDescent="0.3">
      <c r="A49" s="14" t="s">
        <v>30</v>
      </c>
      <c r="B49" s="30">
        <v>950000</v>
      </c>
      <c r="C49" s="30">
        <v>1814900</v>
      </c>
      <c r="D49"/>
      <c r="E49"/>
    </row>
    <row r="50" spans="1:5" x14ac:dyDescent="0.3">
      <c r="A50" s="151" t="s">
        <v>258</v>
      </c>
      <c r="B50" s="30">
        <v>0</v>
      </c>
      <c r="C50" s="30">
        <v>835000</v>
      </c>
      <c r="D50"/>
      <c r="E50"/>
    </row>
    <row r="51" spans="1:5" x14ac:dyDescent="0.3">
      <c r="A51" s="151" t="s">
        <v>256</v>
      </c>
      <c r="B51" s="30">
        <v>950000</v>
      </c>
      <c r="C51" s="30">
        <v>950000</v>
      </c>
      <c r="D51"/>
      <c r="E51"/>
    </row>
    <row r="52" spans="1:5" x14ac:dyDescent="0.3">
      <c r="A52" s="151" t="s">
        <v>342</v>
      </c>
      <c r="B52" s="30">
        <v>0</v>
      </c>
      <c r="C52" s="30">
        <v>29900</v>
      </c>
      <c r="D52"/>
      <c r="E52"/>
    </row>
    <row r="53" spans="1:5" x14ac:dyDescent="0.3">
      <c r="A53" s="14" t="s">
        <v>35</v>
      </c>
      <c r="B53" s="30">
        <v>1214000</v>
      </c>
      <c r="C53" s="30">
        <v>1214000</v>
      </c>
      <c r="D53"/>
      <c r="E53"/>
    </row>
    <row r="54" spans="1:5" x14ac:dyDescent="0.3">
      <c r="A54" s="151" t="s">
        <v>256</v>
      </c>
      <c r="B54" s="30">
        <v>1214000</v>
      </c>
      <c r="C54" s="30">
        <v>1214000</v>
      </c>
      <c r="D54"/>
      <c r="E54"/>
    </row>
    <row r="55" spans="1:5" x14ac:dyDescent="0.3">
      <c r="A55" s="151" t="s">
        <v>342</v>
      </c>
      <c r="B55" s="30">
        <v>0</v>
      </c>
      <c r="C55" s="30">
        <v>0</v>
      </c>
      <c r="D55"/>
      <c r="E55"/>
    </row>
    <row r="56" spans="1:5" x14ac:dyDescent="0.3">
      <c r="A56" s="14" t="s">
        <v>43</v>
      </c>
      <c r="B56" s="30">
        <v>1000000</v>
      </c>
      <c r="C56" s="30">
        <v>1000000</v>
      </c>
      <c r="D56"/>
      <c r="E56"/>
    </row>
    <row r="57" spans="1:5" x14ac:dyDescent="0.3">
      <c r="A57" s="151" t="s">
        <v>256</v>
      </c>
      <c r="B57" s="30">
        <v>1000000</v>
      </c>
      <c r="C57" s="30">
        <v>1000000</v>
      </c>
      <c r="D57"/>
      <c r="E57"/>
    </row>
    <row r="58" spans="1:5" x14ac:dyDescent="0.3">
      <c r="A58" s="151" t="s">
        <v>342</v>
      </c>
      <c r="B58" s="30">
        <v>0</v>
      </c>
      <c r="C58" s="30">
        <v>0</v>
      </c>
      <c r="D58"/>
      <c r="E58"/>
    </row>
    <row r="59" spans="1:5" x14ac:dyDescent="0.3">
      <c r="A59" s="14" t="s">
        <v>40</v>
      </c>
      <c r="B59" s="30">
        <v>120000</v>
      </c>
      <c r="C59" s="30">
        <v>120000</v>
      </c>
      <c r="D59"/>
      <c r="E59"/>
    </row>
    <row r="60" spans="1:5" x14ac:dyDescent="0.3">
      <c r="A60" s="151" t="s">
        <v>256</v>
      </c>
      <c r="B60" s="30">
        <v>120000</v>
      </c>
      <c r="C60" s="30">
        <v>120000</v>
      </c>
      <c r="D60"/>
      <c r="E60"/>
    </row>
    <row r="61" spans="1:5" x14ac:dyDescent="0.3">
      <c r="A61" s="14" t="s">
        <v>46</v>
      </c>
      <c r="B61" s="30">
        <v>4035000</v>
      </c>
      <c r="C61" s="30">
        <v>4119000</v>
      </c>
      <c r="D61"/>
      <c r="E61"/>
    </row>
    <row r="62" spans="1:5" x14ac:dyDescent="0.3">
      <c r="A62" s="151" t="s">
        <v>256</v>
      </c>
      <c r="B62" s="30">
        <v>1035000</v>
      </c>
      <c r="C62" s="30">
        <v>1035000</v>
      </c>
      <c r="D62"/>
      <c r="E62"/>
    </row>
    <row r="63" spans="1:5" x14ac:dyDescent="0.3">
      <c r="A63" s="151" t="s">
        <v>270</v>
      </c>
      <c r="B63" s="30">
        <v>3000000</v>
      </c>
      <c r="C63" s="30">
        <v>3000000</v>
      </c>
      <c r="D63"/>
      <c r="E63"/>
    </row>
    <row r="64" spans="1:5" x14ac:dyDescent="0.3">
      <c r="A64" s="151" t="s">
        <v>342</v>
      </c>
      <c r="B64" s="30">
        <v>0</v>
      </c>
      <c r="C64" s="30">
        <v>84000</v>
      </c>
      <c r="D64"/>
      <c r="E64"/>
    </row>
    <row r="65" spans="1:5" x14ac:dyDescent="0.3">
      <c r="A65" s="151" t="s">
        <v>395</v>
      </c>
      <c r="B65" s="30">
        <v>0</v>
      </c>
      <c r="C65" s="30">
        <v>0</v>
      </c>
      <c r="D65"/>
      <c r="E65"/>
    </row>
    <row r="66" spans="1:5" x14ac:dyDescent="0.3">
      <c r="A66" s="14" t="s">
        <v>50</v>
      </c>
      <c r="B66" s="30">
        <v>526000</v>
      </c>
      <c r="C66" s="30">
        <v>554500</v>
      </c>
      <c r="D66"/>
      <c r="E66"/>
    </row>
    <row r="67" spans="1:5" x14ac:dyDescent="0.3">
      <c r="A67" s="151" t="s">
        <v>256</v>
      </c>
      <c r="B67" s="30">
        <v>526000</v>
      </c>
      <c r="C67" s="30">
        <v>526000</v>
      </c>
      <c r="D67"/>
      <c r="E67"/>
    </row>
    <row r="68" spans="1:5" x14ac:dyDescent="0.3">
      <c r="A68" s="151" t="s">
        <v>342</v>
      </c>
      <c r="B68" s="30">
        <v>0</v>
      </c>
      <c r="C68" s="30">
        <v>28500</v>
      </c>
      <c r="D68"/>
      <c r="E68"/>
    </row>
    <row r="69" spans="1:5" x14ac:dyDescent="0.3">
      <c r="A69" s="14" t="s">
        <v>52</v>
      </c>
      <c r="B69" s="30">
        <v>400000</v>
      </c>
      <c r="C69" s="30">
        <v>400000</v>
      </c>
      <c r="D69"/>
      <c r="E69"/>
    </row>
    <row r="70" spans="1:5" x14ac:dyDescent="0.3">
      <c r="A70" s="151" t="s">
        <v>256</v>
      </c>
      <c r="B70" s="30">
        <v>400000</v>
      </c>
      <c r="C70" s="30">
        <v>400000</v>
      </c>
      <c r="D70"/>
      <c r="E70"/>
    </row>
    <row r="71" spans="1:5" x14ac:dyDescent="0.3">
      <c r="A71" s="14" t="s">
        <v>57</v>
      </c>
      <c r="B71" s="30">
        <v>350000</v>
      </c>
      <c r="C71" s="30">
        <v>361900</v>
      </c>
      <c r="D71"/>
      <c r="E71"/>
    </row>
    <row r="72" spans="1:5" x14ac:dyDescent="0.3">
      <c r="A72" s="151" t="s">
        <v>255</v>
      </c>
      <c r="B72" s="30">
        <v>0</v>
      </c>
      <c r="C72" s="30">
        <v>0</v>
      </c>
      <c r="D72"/>
      <c r="E72"/>
    </row>
    <row r="73" spans="1:5" x14ac:dyDescent="0.3">
      <c r="A73" s="151" t="s">
        <v>288</v>
      </c>
      <c r="B73" s="30">
        <v>0</v>
      </c>
      <c r="C73" s="30">
        <v>11900</v>
      </c>
      <c r="D73"/>
      <c r="E73"/>
    </row>
    <row r="74" spans="1:5" x14ac:dyDescent="0.3">
      <c r="A74" s="151" t="s">
        <v>389</v>
      </c>
      <c r="B74" s="30">
        <v>300000</v>
      </c>
      <c r="C74" s="30">
        <v>300000</v>
      </c>
      <c r="D74"/>
      <c r="E74"/>
    </row>
    <row r="75" spans="1:5" x14ac:dyDescent="0.3">
      <c r="A75" s="151" t="s">
        <v>401</v>
      </c>
      <c r="B75" s="30">
        <v>50000</v>
      </c>
      <c r="C75" s="30">
        <v>50000</v>
      </c>
      <c r="D75"/>
      <c r="E75"/>
    </row>
    <row r="76" spans="1:5" x14ac:dyDescent="0.3">
      <c r="A76" s="14" t="s">
        <v>54</v>
      </c>
      <c r="B76" s="30">
        <v>1450000</v>
      </c>
      <c r="C76" s="30">
        <v>11450000</v>
      </c>
      <c r="D76"/>
      <c r="E76"/>
    </row>
    <row r="77" spans="1:5" x14ac:dyDescent="0.3">
      <c r="A77" s="151" t="s">
        <v>254</v>
      </c>
      <c r="B77" s="30">
        <v>700000</v>
      </c>
      <c r="C77" s="30">
        <v>700000</v>
      </c>
      <c r="D77"/>
      <c r="E77"/>
    </row>
    <row r="78" spans="1:5" x14ac:dyDescent="0.3">
      <c r="A78" s="151" t="s">
        <v>256</v>
      </c>
      <c r="B78" s="30">
        <v>750000</v>
      </c>
      <c r="C78" s="30">
        <v>750000</v>
      </c>
      <c r="D78"/>
      <c r="E78"/>
    </row>
    <row r="79" spans="1:5" x14ac:dyDescent="0.3">
      <c r="A79" s="151" t="s">
        <v>393</v>
      </c>
      <c r="B79" s="30">
        <v>0</v>
      </c>
      <c r="C79" s="30">
        <v>10000000</v>
      </c>
      <c r="D79"/>
      <c r="E79"/>
    </row>
    <row r="80" spans="1:5" x14ac:dyDescent="0.3">
      <c r="A80" s="14" t="s">
        <v>59</v>
      </c>
      <c r="B80" s="30">
        <v>300000</v>
      </c>
      <c r="C80" s="30">
        <v>300000</v>
      </c>
      <c r="D80"/>
      <c r="E80"/>
    </row>
    <row r="81" spans="1:5" x14ac:dyDescent="0.3">
      <c r="A81" s="151" t="s">
        <v>256</v>
      </c>
      <c r="B81" s="30">
        <v>300000</v>
      </c>
      <c r="C81" s="30">
        <v>300000</v>
      </c>
      <c r="D81"/>
      <c r="E81"/>
    </row>
    <row r="82" spans="1:5" x14ac:dyDescent="0.3">
      <c r="A82" s="14" t="s">
        <v>61</v>
      </c>
      <c r="B82" s="30">
        <v>6900000</v>
      </c>
      <c r="C82" s="30">
        <v>10948800</v>
      </c>
      <c r="D82"/>
      <c r="E82"/>
    </row>
    <row r="83" spans="1:5" x14ac:dyDescent="0.3">
      <c r="A83" s="151" t="s">
        <v>256</v>
      </c>
      <c r="B83" s="30">
        <v>6800000</v>
      </c>
      <c r="C83" s="30">
        <v>8541800</v>
      </c>
      <c r="D83"/>
      <c r="E83"/>
    </row>
    <row r="84" spans="1:5" x14ac:dyDescent="0.3">
      <c r="A84" s="151" t="s">
        <v>342</v>
      </c>
      <c r="B84" s="30">
        <v>0</v>
      </c>
      <c r="C84" s="30">
        <v>0</v>
      </c>
      <c r="D84"/>
      <c r="E84"/>
    </row>
    <row r="85" spans="1:5" x14ac:dyDescent="0.3">
      <c r="A85" s="151" t="s">
        <v>357</v>
      </c>
      <c r="B85" s="30">
        <v>100000</v>
      </c>
      <c r="C85" s="30">
        <v>100000</v>
      </c>
      <c r="D85"/>
      <c r="E85"/>
    </row>
    <row r="86" spans="1:5" x14ac:dyDescent="0.3">
      <c r="A86" s="151" t="s">
        <v>359</v>
      </c>
      <c r="B86" s="30">
        <v>0</v>
      </c>
      <c r="C86" s="30">
        <v>1957700</v>
      </c>
      <c r="D86"/>
      <c r="E86"/>
    </row>
    <row r="87" spans="1:5" x14ac:dyDescent="0.3">
      <c r="A87" s="151" t="s">
        <v>360</v>
      </c>
      <c r="B87" s="30">
        <v>0</v>
      </c>
      <c r="C87" s="30">
        <v>349300</v>
      </c>
      <c r="D87"/>
      <c r="E87"/>
    </row>
    <row r="88" spans="1:5" x14ac:dyDescent="0.3">
      <c r="A88" s="14" t="s">
        <v>78</v>
      </c>
      <c r="B88" s="30">
        <v>0</v>
      </c>
      <c r="C88" s="30">
        <v>0</v>
      </c>
      <c r="D88"/>
      <c r="E88"/>
    </row>
    <row r="89" spans="1:5" x14ac:dyDescent="0.3">
      <c r="A89" s="151" t="s">
        <v>342</v>
      </c>
      <c r="B89" s="30">
        <v>0</v>
      </c>
      <c r="C89" s="30">
        <v>0</v>
      </c>
      <c r="D89"/>
      <c r="E89"/>
    </row>
    <row r="90" spans="1:5" x14ac:dyDescent="0.3">
      <c r="A90" s="14" t="s">
        <v>80</v>
      </c>
      <c r="B90" s="30">
        <v>0</v>
      </c>
      <c r="C90" s="30">
        <v>198000</v>
      </c>
      <c r="D90"/>
      <c r="E90"/>
    </row>
    <row r="91" spans="1:5" x14ac:dyDescent="0.3">
      <c r="A91" s="151" t="s">
        <v>342</v>
      </c>
      <c r="B91" s="30">
        <v>0</v>
      </c>
      <c r="C91" s="30">
        <v>198000</v>
      </c>
      <c r="D91"/>
      <c r="E91"/>
    </row>
    <row r="92" spans="1:5" x14ac:dyDescent="0.3">
      <c r="A92" s="14" t="s">
        <v>68</v>
      </c>
      <c r="B92" s="30">
        <v>510000</v>
      </c>
      <c r="C92" s="30">
        <v>510000</v>
      </c>
      <c r="D92"/>
      <c r="E92"/>
    </row>
    <row r="93" spans="1:5" x14ac:dyDescent="0.3">
      <c r="A93" s="151" t="s">
        <v>256</v>
      </c>
      <c r="B93" s="30">
        <v>510000</v>
      </c>
      <c r="C93" s="30">
        <v>510000</v>
      </c>
      <c r="D93"/>
      <c r="E93"/>
    </row>
    <row r="94" spans="1:5" x14ac:dyDescent="0.3">
      <c r="A94" s="151" t="s">
        <v>342</v>
      </c>
      <c r="B94" s="30">
        <v>0</v>
      </c>
      <c r="C94" s="30">
        <v>0</v>
      </c>
      <c r="D94"/>
      <c r="E94"/>
    </row>
    <row r="95" spans="1:5" x14ac:dyDescent="0.3">
      <c r="A95" s="14" t="s">
        <v>74</v>
      </c>
      <c r="B95" s="30">
        <v>340000</v>
      </c>
      <c r="C95" s="30">
        <v>340000</v>
      </c>
      <c r="D95"/>
      <c r="E95"/>
    </row>
    <row r="96" spans="1:5" x14ac:dyDescent="0.3">
      <c r="A96" s="151" t="s">
        <v>256</v>
      </c>
      <c r="B96" s="30">
        <v>340000</v>
      </c>
      <c r="C96" s="30">
        <v>340000</v>
      </c>
      <c r="D96"/>
      <c r="E96"/>
    </row>
    <row r="97" spans="1:5" x14ac:dyDescent="0.3">
      <c r="A97" s="14" t="s">
        <v>82</v>
      </c>
      <c r="B97" s="30">
        <v>100000</v>
      </c>
      <c r="C97" s="30">
        <v>100000</v>
      </c>
      <c r="D97"/>
      <c r="E97"/>
    </row>
    <row r="98" spans="1:5" x14ac:dyDescent="0.3">
      <c r="A98" s="151" t="s">
        <v>256</v>
      </c>
      <c r="B98" s="30">
        <v>100000</v>
      </c>
      <c r="C98" s="30">
        <v>100000</v>
      </c>
      <c r="D98"/>
      <c r="E98"/>
    </row>
    <row r="99" spans="1:5" x14ac:dyDescent="0.3">
      <c r="A99" s="14" t="s">
        <v>84</v>
      </c>
      <c r="B99" s="30">
        <v>150000</v>
      </c>
      <c r="C99" s="30">
        <v>150000</v>
      </c>
      <c r="D99"/>
      <c r="E99"/>
    </row>
    <row r="100" spans="1:5" x14ac:dyDescent="0.3">
      <c r="A100" s="151" t="s">
        <v>256</v>
      </c>
      <c r="B100" s="30">
        <v>150000</v>
      </c>
      <c r="C100" s="30">
        <v>150000</v>
      </c>
      <c r="D100"/>
      <c r="E100"/>
    </row>
    <row r="101" spans="1:5" x14ac:dyDescent="0.3">
      <c r="A101" s="14" t="s">
        <v>86</v>
      </c>
      <c r="B101" s="30">
        <v>1000000</v>
      </c>
      <c r="C101" s="30">
        <v>1000000</v>
      </c>
      <c r="D101"/>
      <c r="E101"/>
    </row>
    <row r="102" spans="1:5" x14ac:dyDescent="0.3">
      <c r="A102" s="151" t="s">
        <v>256</v>
      </c>
      <c r="B102" s="30">
        <v>1000000</v>
      </c>
      <c r="C102" s="30">
        <v>1000000</v>
      </c>
      <c r="D102"/>
      <c r="E102"/>
    </row>
    <row r="103" spans="1:5" x14ac:dyDescent="0.3">
      <c r="A103" s="151" t="s">
        <v>342</v>
      </c>
      <c r="B103" s="30">
        <v>0</v>
      </c>
      <c r="C103" s="30">
        <v>0</v>
      </c>
      <c r="D103"/>
      <c r="E103"/>
    </row>
    <row r="104" spans="1:5" x14ac:dyDescent="0.3">
      <c r="A104" s="14" t="s">
        <v>92</v>
      </c>
      <c r="B104" s="30">
        <v>8470000</v>
      </c>
      <c r="C104" s="30">
        <v>8470000</v>
      </c>
      <c r="D104"/>
      <c r="E104"/>
    </row>
    <row r="105" spans="1:5" x14ac:dyDescent="0.3">
      <c r="A105" s="151" t="s">
        <v>256</v>
      </c>
      <c r="B105" s="30">
        <v>8470000</v>
      </c>
      <c r="C105" s="30">
        <v>8470000</v>
      </c>
      <c r="D105"/>
      <c r="E105"/>
    </row>
    <row r="106" spans="1:5" s="132" customFormat="1" x14ac:dyDescent="0.3">
      <c r="A106" s="14" t="s">
        <v>362</v>
      </c>
      <c r="B106" s="30">
        <v>0</v>
      </c>
      <c r="C106" s="30">
        <v>0</v>
      </c>
      <c r="D106"/>
      <c r="E106"/>
    </row>
    <row r="107" spans="1:5" s="132" customFormat="1" x14ac:dyDescent="0.3">
      <c r="A107" s="151" t="s">
        <v>342</v>
      </c>
      <c r="B107" s="30">
        <v>0</v>
      </c>
      <c r="C107" s="30">
        <v>0</v>
      </c>
      <c r="D107"/>
      <c r="E107"/>
    </row>
    <row r="108" spans="1:5" x14ac:dyDescent="0.3">
      <c r="A108" s="14" t="s">
        <v>94</v>
      </c>
      <c r="B108" s="30">
        <v>90948000</v>
      </c>
      <c r="C108" s="30">
        <v>91774900</v>
      </c>
      <c r="D108"/>
      <c r="E108"/>
    </row>
    <row r="109" spans="1:5" x14ac:dyDescent="0.3">
      <c r="A109" s="151" t="s">
        <v>256</v>
      </c>
      <c r="B109" s="30">
        <v>71418000</v>
      </c>
      <c r="C109" s="30">
        <v>72217500</v>
      </c>
      <c r="D109"/>
      <c r="E109"/>
    </row>
    <row r="110" spans="1:5" x14ac:dyDescent="0.3">
      <c r="A110" s="151" t="s">
        <v>260</v>
      </c>
      <c r="B110" s="30">
        <v>3530000</v>
      </c>
      <c r="C110" s="30">
        <v>3530000</v>
      </c>
      <c r="D110"/>
      <c r="E110"/>
    </row>
    <row r="111" spans="1:5" s="132" customFormat="1" x14ac:dyDescent="0.3">
      <c r="A111" s="151" t="s">
        <v>311</v>
      </c>
      <c r="B111" s="30">
        <v>16000000</v>
      </c>
      <c r="C111" s="30">
        <v>16000000</v>
      </c>
      <c r="D111"/>
      <c r="E111"/>
    </row>
    <row r="112" spans="1:5" s="132" customFormat="1" x14ac:dyDescent="0.3">
      <c r="A112" s="151" t="s">
        <v>342</v>
      </c>
      <c r="B112" s="30">
        <v>0</v>
      </c>
      <c r="C112" s="30">
        <v>0</v>
      </c>
      <c r="D112"/>
      <c r="E112"/>
    </row>
    <row r="113" spans="1:5" s="132" customFormat="1" x14ac:dyDescent="0.3">
      <c r="A113" s="151" t="s">
        <v>465</v>
      </c>
      <c r="B113" s="30">
        <v>0</v>
      </c>
      <c r="C113" s="30">
        <v>27400</v>
      </c>
      <c r="D113"/>
      <c r="E113"/>
    </row>
    <row r="114" spans="1:5" s="132" customFormat="1" x14ac:dyDescent="0.3">
      <c r="A114" s="14" t="s">
        <v>122</v>
      </c>
      <c r="B114" s="30">
        <v>140000</v>
      </c>
      <c r="C114" s="30">
        <v>140000</v>
      </c>
      <c r="D114"/>
      <c r="E114" s="165"/>
    </row>
    <row r="115" spans="1:5" s="132" customFormat="1" x14ac:dyDescent="0.3">
      <c r="A115" s="151" t="s">
        <v>256</v>
      </c>
      <c r="B115" s="30">
        <v>140000</v>
      </c>
      <c r="C115" s="30">
        <v>140000</v>
      </c>
      <c r="D115"/>
      <c r="E115" s="165"/>
    </row>
    <row r="116" spans="1:5" s="132" customFormat="1" x14ac:dyDescent="0.3">
      <c r="A116" s="14" t="s">
        <v>124</v>
      </c>
      <c r="B116" s="30">
        <v>400000</v>
      </c>
      <c r="C116" s="30">
        <v>400000</v>
      </c>
      <c r="D116"/>
      <c r="E116" s="165"/>
    </row>
    <row r="117" spans="1:5" s="132" customFormat="1" x14ac:dyDescent="0.3">
      <c r="A117" s="151" t="s">
        <v>256</v>
      </c>
      <c r="B117" s="30">
        <v>400000</v>
      </c>
      <c r="C117" s="30">
        <v>400000</v>
      </c>
      <c r="D117"/>
    </row>
    <row r="118" spans="1:5" s="132" customFormat="1" x14ac:dyDescent="0.3">
      <c r="A118" s="14" t="s">
        <v>126</v>
      </c>
      <c r="B118" s="30">
        <v>0</v>
      </c>
      <c r="C118" s="30">
        <v>3974600</v>
      </c>
      <c r="D118"/>
    </row>
    <row r="119" spans="1:5" s="132" customFormat="1" x14ac:dyDescent="0.3">
      <c r="A119" s="151" t="s">
        <v>342</v>
      </c>
      <c r="B119" s="30">
        <v>0</v>
      </c>
      <c r="C119" s="30">
        <v>0</v>
      </c>
      <c r="D119"/>
    </row>
    <row r="120" spans="1:5" s="132" customFormat="1" x14ac:dyDescent="0.3">
      <c r="A120" s="151" t="s">
        <v>501</v>
      </c>
      <c r="B120" s="30">
        <v>0</v>
      </c>
      <c r="C120" s="30">
        <v>3974600</v>
      </c>
    </row>
    <row r="121" spans="1:5" s="132" customFormat="1" x14ac:dyDescent="0.3">
      <c r="A121" s="14" t="s">
        <v>128</v>
      </c>
      <c r="B121" s="30">
        <v>168924800</v>
      </c>
      <c r="C121" s="30">
        <v>310022000</v>
      </c>
    </row>
    <row r="122" spans="1:5" s="132" customFormat="1" x14ac:dyDescent="0.3">
      <c r="A122" s="14"/>
      <c r="B122" s="30"/>
      <c r="C122" s="30"/>
    </row>
    <row r="123" spans="1:5" s="132" customFormat="1" x14ac:dyDescent="0.3">
      <c r="A123" s="174" t="s">
        <v>317</v>
      </c>
      <c r="B123" s="175">
        <f>'Data příjmy'!H3-'Data výdaje'!N1</f>
        <v>-22885700</v>
      </c>
      <c r="C123" s="175">
        <f>'Data příjmy'!I3-'Data výdaje'!O1</f>
        <v>-86589500</v>
      </c>
    </row>
    <row r="124" spans="1:5" s="132" customFormat="1" x14ac:dyDescent="0.3">
      <c r="A124" s="176"/>
      <c r="B124" s="177"/>
      <c r="C124" s="177"/>
      <c r="D124" s="177"/>
    </row>
    <row r="125" spans="1:5" s="42" customFormat="1" x14ac:dyDescent="0.3">
      <c r="A125" s="38" t="s">
        <v>207</v>
      </c>
      <c r="B125" s="132" t="s">
        <v>439</v>
      </c>
      <c r="C125" s="132" t="s">
        <v>440</v>
      </c>
      <c r="D125"/>
      <c r="E125" s="188"/>
    </row>
    <row r="126" spans="1:5" x14ac:dyDescent="0.3">
      <c r="A126" s="40" t="s">
        <v>197</v>
      </c>
      <c r="B126" s="30">
        <v>22885700</v>
      </c>
      <c r="C126" s="30">
        <v>23812600</v>
      </c>
      <c r="D126"/>
    </row>
    <row r="127" spans="1:5" x14ac:dyDescent="0.3">
      <c r="A127" s="40" t="s">
        <v>198</v>
      </c>
      <c r="B127" s="30">
        <v>0</v>
      </c>
      <c r="C127" s="30">
        <v>0</v>
      </c>
      <c r="D127"/>
    </row>
    <row r="128" spans="1:5" x14ac:dyDescent="0.3">
      <c r="A128" s="40" t="s">
        <v>199</v>
      </c>
      <c r="B128" s="30">
        <v>0</v>
      </c>
      <c r="C128" s="30">
        <v>0</v>
      </c>
      <c r="D128"/>
    </row>
    <row r="129" spans="1:8" x14ac:dyDescent="0.3">
      <c r="A129" s="40" t="s">
        <v>332</v>
      </c>
      <c r="B129" s="30">
        <v>0</v>
      </c>
      <c r="C129" s="30">
        <v>62776900</v>
      </c>
      <c r="D129"/>
    </row>
    <row r="130" spans="1:8" x14ac:dyDescent="0.3">
      <c r="A130" s="40" t="s">
        <v>333</v>
      </c>
      <c r="B130" s="30">
        <v>0</v>
      </c>
      <c r="C130" s="30">
        <v>0</v>
      </c>
      <c r="D130"/>
    </row>
    <row r="131" spans="1:8" x14ac:dyDescent="0.3">
      <c r="A131" s="40" t="s">
        <v>334</v>
      </c>
      <c r="B131" s="30">
        <v>0</v>
      </c>
      <c r="C131" s="30">
        <v>0</v>
      </c>
      <c r="D131"/>
    </row>
    <row r="132" spans="1:8" x14ac:dyDescent="0.3">
      <c r="A132" s="14" t="s">
        <v>128</v>
      </c>
      <c r="B132" s="30">
        <v>22885700</v>
      </c>
      <c r="C132" s="30">
        <v>86589500</v>
      </c>
      <c r="D132"/>
    </row>
    <row r="135" spans="1:8" x14ac:dyDescent="0.3">
      <c r="E135" s="166"/>
      <c r="F135" s="31"/>
      <c r="G135" s="31"/>
      <c r="H135" s="31"/>
    </row>
  </sheetData>
  <pageMargins left="0.7" right="0.7" top="0.75" bottom="0.75" header="0.3" footer="0.3"/>
  <pageSetup paperSize="9" fitToHeight="0" orientation="portrait" r:id="rId4"/>
  <headerFooter>
    <oddFooter>&amp;C&amp;A&amp;P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pageSetUpPr fitToPage="1"/>
  </sheetPr>
  <dimension ref="A1:D105"/>
  <sheetViews>
    <sheetView zoomScaleNormal="100" workbookViewId="0">
      <selection activeCell="A11" sqref="A11"/>
    </sheetView>
  </sheetViews>
  <sheetFormatPr defaultRowHeight="14.4" x14ac:dyDescent="0.3"/>
  <cols>
    <col min="1" max="1" width="37.6640625" bestFit="1" customWidth="1"/>
    <col min="2" max="2" width="29.77734375" style="30" bestFit="1" customWidth="1"/>
    <col min="3" max="3" width="29.33203125" style="30" bestFit="1" customWidth="1"/>
    <col min="4" max="4" width="19.5546875" style="30" bestFit="1" customWidth="1"/>
    <col min="5" max="5" width="11.109375" customWidth="1"/>
  </cols>
  <sheetData>
    <row r="1" spans="1:4" ht="18" x14ac:dyDescent="0.35">
      <c r="A1" s="29" t="s">
        <v>419</v>
      </c>
    </row>
    <row r="3" spans="1:4" x14ac:dyDescent="0.3">
      <c r="A3" s="13" t="s">
        <v>127</v>
      </c>
      <c r="B3" s="132" t="s">
        <v>436</v>
      </c>
      <c r="C3" s="132" t="s">
        <v>437</v>
      </c>
      <c r="D3"/>
    </row>
    <row r="4" spans="1:4" x14ac:dyDescent="0.3">
      <c r="A4" s="14" t="s">
        <v>163</v>
      </c>
      <c r="B4" s="30">
        <v>22110000</v>
      </c>
      <c r="C4" s="30">
        <v>22110000</v>
      </c>
      <c r="D4"/>
    </row>
    <row r="5" spans="1:4" x14ac:dyDescent="0.3">
      <c r="A5" s="15" t="s">
        <v>257</v>
      </c>
      <c r="B5" s="30">
        <v>22110000</v>
      </c>
      <c r="C5" s="30">
        <v>22110000</v>
      </c>
      <c r="D5"/>
    </row>
    <row r="6" spans="1:4" x14ac:dyDescent="0.3">
      <c r="A6" s="16" t="s">
        <v>140</v>
      </c>
      <c r="B6" s="30">
        <v>19000000</v>
      </c>
      <c r="C6" s="30">
        <v>19000000</v>
      </c>
      <c r="D6"/>
    </row>
    <row r="7" spans="1:4" x14ac:dyDescent="0.3">
      <c r="A7" s="151" t="s">
        <v>140</v>
      </c>
      <c r="B7" s="30">
        <v>19000000</v>
      </c>
      <c r="C7" s="30">
        <v>19000000</v>
      </c>
      <c r="D7"/>
    </row>
    <row r="8" spans="1:4" x14ac:dyDescent="0.3">
      <c r="A8" s="16" t="s">
        <v>142</v>
      </c>
      <c r="B8" s="30">
        <v>810000</v>
      </c>
      <c r="C8" s="30">
        <v>810000</v>
      </c>
      <c r="D8"/>
    </row>
    <row r="9" spans="1:4" x14ac:dyDescent="0.3">
      <c r="A9" s="151" t="s">
        <v>157</v>
      </c>
      <c r="B9" s="30">
        <v>50000</v>
      </c>
      <c r="C9" s="30">
        <v>50000</v>
      </c>
      <c r="D9"/>
    </row>
    <row r="10" spans="1:4" x14ac:dyDescent="0.3">
      <c r="A10" s="151" t="s">
        <v>158</v>
      </c>
      <c r="B10" s="30">
        <v>500000</v>
      </c>
      <c r="C10" s="30">
        <v>500000</v>
      </c>
      <c r="D10"/>
    </row>
    <row r="11" spans="1:4" x14ac:dyDescent="0.3">
      <c r="A11" s="151" t="s">
        <v>156</v>
      </c>
      <c r="B11" s="30">
        <v>260000</v>
      </c>
      <c r="C11" s="30">
        <v>260000</v>
      </c>
      <c r="D11"/>
    </row>
    <row r="12" spans="1:4" x14ac:dyDescent="0.3">
      <c r="A12" s="16" t="s">
        <v>141</v>
      </c>
      <c r="B12" s="30">
        <v>2300000</v>
      </c>
      <c r="C12" s="30">
        <v>2300000</v>
      </c>
      <c r="D12"/>
    </row>
    <row r="13" spans="1:4" x14ac:dyDescent="0.3">
      <c r="A13" s="151" t="s">
        <v>141</v>
      </c>
      <c r="B13" s="30">
        <v>2300000</v>
      </c>
      <c r="C13" s="30">
        <v>2300000</v>
      </c>
      <c r="D13"/>
    </row>
    <row r="14" spans="1:4" x14ac:dyDescent="0.3">
      <c r="A14" s="14" t="s">
        <v>164</v>
      </c>
      <c r="B14" s="30">
        <v>3202000</v>
      </c>
      <c r="C14" s="30">
        <v>3368700</v>
      </c>
      <c r="D14"/>
    </row>
    <row r="15" spans="1:4" x14ac:dyDescent="0.3">
      <c r="A15" s="15" t="s">
        <v>257</v>
      </c>
      <c r="B15" s="30">
        <v>3202000</v>
      </c>
      <c r="C15" s="30">
        <v>3368700</v>
      </c>
      <c r="D15"/>
    </row>
    <row r="16" spans="1:4" x14ac:dyDescent="0.3">
      <c r="A16" s="16" t="s">
        <v>150</v>
      </c>
      <c r="B16" s="30">
        <v>1000000</v>
      </c>
      <c r="C16" s="30">
        <v>1166700</v>
      </c>
      <c r="D16"/>
    </row>
    <row r="17" spans="1:4" x14ac:dyDescent="0.3">
      <c r="A17" s="151" t="s">
        <v>149</v>
      </c>
      <c r="B17" s="30">
        <v>0</v>
      </c>
      <c r="C17" s="30">
        <v>83800</v>
      </c>
      <c r="D17"/>
    </row>
    <row r="18" spans="1:4" x14ac:dyDescent="0.3">
      <c r="A18" s="151" t="s">
        <v>151</v>
      </c>
      <c r="B18" s="30">
        <v>1000000</v>
      </c>
      <c r="C18" s="30">
        <v>1000000</v>
      </c>
      <c r="D18"/>
    </row>
    <row r="19" spans="1:4" x14ac:dyDescent="0.3">
      <c r="A19" s="151" t="s">
        <v>272</v>
      </c>
      <c r="B19" s="30">
        <v>0</v>
      </c>
      <c r="C19" s="30">
        <v>0</v>
      </c>
      <c r="D19"/>
    </row>
    <row r="20" spans="1:4" x14ac:dyDescent="0.3">
      <c r="A20" s="151" t="s">
        <v>297</v>
      </c>
      <c r="B20" s="30">
        <v>0</v>
      </c>
      <c r="C20" s="30">
        <v>0</v>
      </c>
      <c r="D20"/>
    </row>
    <row r="21" spans="1:4" x14ac:dyDescent="0.3">
      <c r="A21" s="151" t="s">
        <v>322</v>
      </c>
      <c r="B21" s="30">
        <v>0</v>
      </c>
      <c r="C21" s="30">
        <v>0</v>
      </c>
      <c r="D21"/>
    </row>
    <row r="22" spans="1:4" x14ac:dyDescent="0.3">
      <c r="A22" s="151" t="s">
        <v>462</v>
      </c>
      <c r="B22" s="30">
        <v>0</v>
      </c>
      <c r="C22" s="30">
        <v>82900</v>
      </c>
      <c r="D22"/>
    </row>
    <row r="23" spans="1:4" x14ac:dyDescent="0.3">
      <c r="A23" s="16" t="s">
        <v>143</v>
      </c>
      <c r="B23" s="30">
        <v>1800000</v>
      </c>
      <c r="C23" s="30">
        <v>1800000</v>
      </c>
      <c r="D23"/>
    </row>
    <row r="24" spans="1:4" x14ac:dyDescent="0.3">
      <c r="A24" s="151" t="s">
        <v>143</v>
      </c>
      <c r="B24" s="30">
        <v>1800000</v>
      </c>
      <c r="C24" s="30">
        <v>1800000</v>
      </c>
      <c r="D24"/>
    </row>
    <row r="25" spans="1:4" x14ac:dyDescent="0.3">
      <c r="A25" s="16" t="s">
        <v>144</v>
      </c>
      <c r="B25" s="30">
        <v>402000</v>
      </c>
      <c r="C25" s="30">
        <v>402000</v>
      </c>
      <c r="D25"/>
    </row>
    <row r="26" spans="1:4" x14ac:dyDescent="0.3">
      <c r="A26" s="151" t="s">
        <v>146</v>
      </c>
      <c r="B26" s="30">
        <v>200000</v>
      </c>
      <c r="C26" s="30">
        <v>200000</v>
      </c>
      <c r="D26"/>
    </row>
    <row r="27" spans="1:4" x14ac:dyDescent="0.3">
      <c r="A27" s="151" t="s">
        <v>145</v>
      </c>
      <c r="B27" s="30">
        <v>200000</v>
      </c>
      <c r="C27" s="30">
        <v>200000</v>
      </c>
      <c r="D27"/>
    </row>
    <row r="28" spans="1:4" x14ac:dyDescent="0.3">
      <c r="A28" s="151" t="s">
        <v>147</v>
      </c>
      <c r="B28" s="30">
        <v>0</v>
      </c>
      <c r="C28" s="30">
        <v>0</v>
      </c>
      <c r="D28"/>
    </row>
    <row r="29" spans="1:4" x14ac:dyDescent="0.3">
      <c r="A29" s="151" t="s">
        <v>148</v>
      </c>
      <c r="B29" s="30">
        <v>2000</v>
      </c>
      <c r="C29" s="30">
        <v>2000</v>
      </c>
      <c r="D29"/>
    </row>
    <row r="30" spans="1:4" x14ac:dyDescent="0.3">
      <c r="A30" s="151" t="s">
        <v>286</v>
      </c>
      <c r="B30" s="30">
        <v>0</v>
      </c>
      <c r="C30" s="30">
        <v>0</v>
      </c>
      <c r="D30"/>
    </row>
    <row r="31" spans="1:4" x14ac:dyDescent="0.3">
      <c r="A31" s="14" t="s">
        <v>166</v>
      </c>
      <c r="B31" s="30">
        <v>0</v>
      </c>
      <c r="C31" s="30">
        <v>0</v>
      </c>
      <c r="D31"/>
    </row>
    <row r="32" spans="1:4" x14ac:dyDescent="0.3">
      <c r="A32" s="15" t="s">
        <v>257</v>
      </c>
      <c r="B32" s="30">
        <v>0</v>
      </c>
      <c r="C32" s="30">
        <v>0</v>
      </c>
      <c r="D32"/>
    </row>
    <row r="33" spans="1:4" x14ac:dyDescent="0.3">
      <c r="A33" s="16" t="s">
        <v>167</v>
      </c>
      <c r="B33" s="30">
        <v>0</v>
      </c>
      <c r="C33" s="30">
        <v>0</v>
      </c>
      <c r="D33"/>
    </row>
    <row r="34" spans="1:4" x14ac:dyDescent="0.3">
      <c r="A34" s="151" t="s">
        <v>167</v>
      </c>
      <c r="B34" s="30">
        <v>0</v>
      </c>
      <c r="C34" s="30">
        <v>0</v>
      </c>
      <c r="D34"/>
    </row>
    <row r="35" spans="1:4" x14ac:dyDescent="0.3">
      <c r="A35" s="14" t="s">
        <v>165</v>
      </c>
      <c r="B35" s="30">
        <v>120727100</v>
      </c>
      <c r="C35" s="30">
        <v>197953800</v>
      </c>
      <c r="D35"/>
    </row>
    <row r="36" spans="1:4" x14ac:dyDescent="0.3">
      <c r="A36" s="15" t="s">
        <v>155</v>
      </c>
      <c r="B36" s="30">
        <v>0</v>
      </c>
      <c r="C36" s="30">
        <v>74721200</v>
      </c>
      <c r="D36"/>
    </row>
    <row r="37" spans="1:4" x14ac:dyDescent="0.3">
      <c r="A37" s="16" t="s">
        <v>159</v>
      </c>
      <c r="B37" s="30">
        <v>0</v>
      </c>
      <c r="C37" s="30">
        <v>74003900</v>
      </c>
      <c r="D37"/>
    </row>
    <row r="38" spans="1:4" x14ac:dyDescent="0.3">
      <c r="A38" s="151" t="s">
        <v>154</v>
      </c>
      <c r="B38" s="30">
        <v>0</v>
      </c>
      <c r="C38" s="30">
        <v>0</v>
      </c>
      <c r="D38"/>
    </row>
    <row r="39" spans="1:4" x14ac:dyDescent="0.3">
      <c r="A39" s="151" t="s">
        <v>152</v>
      </c>
      <c r="B39" s="30">
        <v>0</v>
      </c>
      <c r="C39" s="30">
        <v>0</v>
      </c>
      <c r="D39"/>
    </row>
    <row r="40" spans="1:4" x14ac:dyDescent="0.3">
      <c r="A40" s="151" t="s">
        <v>276</v>
      </c>
      <c r="B40" s="30">
        <v>0</v>
      </c>
      <c r="C40" s="30">
        <v>0</v>
      </c>
      <c r="D40"/>
    </row>
    <row r="41" spans="1:4" x14ac:dyDescent="0.3">
      <c r="A41" s="151" t="s">
        <v>277</v>
      </c>
      <c r="B41" s="30">
        <v>0</v>
      </c>
      <c r="C41" s="30">
        <v>0</v>
      </c>
      <c r="D41"/>
    </row>
    <row r="42" spans="1:4" x14ac:dyDescent="0.3">
      <c r="A42" s="151" t="s">
        <v>278</v>
      </c>
      <c r="B42" s="30">
        <v>0</v>
      </c>
      <c r="C42" s="30">
        <v>0</v>
      </c>
      <c r="D42"/>
    </row>
    <row r="43" spans="1:4" x14ac:dyDescent="0.3">
      <c r="A43" s="151" t="s">
        <v>291</v>
      </c>
      <c r="B43" s="30">
        <v>0</v>
      </c>
      <c r="C43" s="30">
        <v>0</v>
      </c>
      <c r="D43"/>
    </row>
    <row r="44" spans="1:4" x14ac:dyDescent="0.3">
      <c r="A44" s="151" t="s">
        <v>295</v>
      </c>
      <c r="B44" s="30">
        <v>0</v>
      </c>
      <c r="C44" s="30">
        <v>0</v>
      </c>
      <c r="D44"/>
    </row>
    <row r="45" spans="1:4" x14ac:dyDescent="0.3">
      <c r="A45" s="151" t="s">
        <v>296</v>
      </c>
      <c r="B45" s="30">
        <v>0</v>
      </c>
      <c r="C45" s="30">
        <v>29900</v>
      </c>
      <c r="D45"/>
    </row>
    <row r="46" spans="1:4" x14ac:dyDescent="0.3">
      <c r="A46" s="151" t="s">
        <v>315</v>
      </c>
      <c r="B46" s="30">
        <v>0</v>
      </c>
      <c r="C46" s="30">
        <v>0</v>
      </c>
      <c r="D46"/>
    </row>
    <row r="47" spans="1:4" x14ac:dyDescent="0.3">
      <c r="A47" s="151" t="s">
        <v>324</v>
      </c>
      <c r="B47" s="30">
        <v>0</v>
      </c>
      <c r="C47" s="30">
        <v>0</v>
      </c>
      <c r="D47"/>
    </row>
    <row r="48" spans="1:4" x14ac:dyDescent="0.3">
      <c r="A48" s="151" t="s">
        <v>325</v>
      </c>
      <c r="B48" s="30">
        <v>0</v>
      </c>
      <c r="C48" s="30">
        <v>0</v>
      </c>
      <c r="D48"/>
    </row>
    <row r="49" spans="1:4" x14ac:dyDescent="0.3">
      <c r="A49" s="151" t="s">
        <v>326</v>
      </c>
      <c r="B49" s="30">
        <v>0</v>
      </c>
      <c r="C49" s="30">
        <v>0</v>
      </c>
      <c r="D49"/>
    </row>
    <row r="50" spans="1:4" x14ac:dyDescent="0.3">
      <c r="A50" s="151" t="s">
        <v>327</v>
      </c>
      <c r="B50" s="30">
        <v>0</v>
      </c>
      <c r="C50" s="30">
        <v>0</v>
      </c>
      <c r="D50"/>
    </row>
    <row r="51" spans="1:4" x14ac:dyDescent="0.3">
      <c r="A51" s="151" t="s">
        <v>328</v>
      </c>
      <c r="B51" s="30">
        <v>0</v>
      </c>
      <c r="C51" s="30">
        <v>0</v>
      </c>
      <c r="D51"/>
    </row>
    <row r="52" spans="1:4" x14ac:dyDescent="0.3">
      <c r="A52" s="151" t="s">
        <v>499</v>
      </c>
      <c r="B52" s="30">
        <v>0</v>
      </c>
      <c r="C52" s="30">
        <v>60000000</v>
      </c>
      <c r="D52"/>
    </row>
    <row r="53" spans="1:4" x14ac:dyDescent="0.3">
      <c r="A53" s="151" t="s">
        <v>500</v>
      </c>
      <c r="B53" s="30">
        <v>0</v>
      </c>
      <c r="C53" s="30">
        <v>10000000</v>
      </c>
      <c r="D53"/>
    </row>
    <row r="54" spans="1:4" x14ac:dyDescent="0.3">
      <c r="A54" s="151" t="s">
        <v>498</v>
      </c>
      <c r="B54" s="30">
        <v>0</v>
      </c>
      <c r="C54" s="30">
        <v>1000000</v>
      </c>
      <c r="D54"/>
    </row>
    <row r="55" spans="1:4" x14ac:dyDescent="0.3">
      <c r="A55" s="151" t="s">
        <v>497</v>
      </c>
      <c r="B55" s="30">
        <v>0</v>
      </c>
      <c r="C55" s="30">
        <v>2974000</v>
      </c>
      <c r="D55"/>
    </row>
    <row r="56" spans="1:4" x14ac:dyDescent="0.3">
      <c r="A56" s="16" t="s">
        <v>160</v>
      </c>
      <c r="B56" s="30">
        <v>0</v>
      </c>
      <c r="C56" s="30">
        <v>717300</v>
      </c>
      <c r="D56"/>
    </row>
    <row r="57" spans="1:4" x14ac:dyDescent="0.3">
      <c r="A57" s="151" t="s">
        <v>153</v>
      </c>
      <c r="B57" s="30">
        <v>0</v>
      </c>
      <c r="C57" s="30">
        <v>0</v>
      </c>
      <c r="D57"/>
    </row>
    <row r="58" spans="1:4" x14ac:dyDescent="0.3">
      <c r="A58" s="151" t="s">
        <v>264</v>
      </c>
      <c r="B58" s="30">
        <v>0</v>
      </c>
      <c r="C58" s="30">
        <v>717300</v>
      </c>
      <c r="D58"/>
    </row>
    <row r="59" spans="1:4" x14ac:dyDescent="0.3">
      <c r="A59" s="15" t="s">
        <v>257</v>
      </c>
      <c r="B59" s="30">
        <v>120727100</v>
      </c>
      <c r="C59" s="30">
        <v>123232600</v>
      </c>
      <c r="D59"/>
    </row>
    <row r="60" spans="1:4" x14ac:dyDescent="0.3">
      <c r="A60" s="16" t="s">
        <v>159</v>
      </c>
      <c r="B60" s="30">
        <v>80782100</v>
      </c>
      <c r="C60" s="30">
        <v>80782100</v>
      </c>
      <c r="D60"/>
    </row>
    <row r="61" spans="1:4" x14ac:dyDescent="0.3">
      <c r="A61" s="151" t="s">
        <v>264</v>
      </c>
      <c r="B61" s="30">
        <v>56436300</v>
      </c>
      <c r="C61" s="30">
        <v>56436300</v>
      </c>
      <c r="D61"/>
    </row>
    <row r="62" spans="1:4" s="132" customFormat="1" x14ac:dyDescent="0.3">
      <c r="A62" s="151" t="s">
        <v>396</v>
      </c>
      <c r="B62" s="30">
        <v>24345800</v>
      </c>
      <c r="C62" s="30">
        <v>24345800</v>
      </c>
      <c r="D62"/>
    </row>
    <row r="63" spans="1:4" s="132" customFormat="1" x14ac:dyDescent="0.3">
      <c r="A63" s="16" t="s">
        <v>160</v>
      </c>
      <c r="B63" s="30">
        <v>11945000</v>
      </c>
      <c r="C63" s="30">
        <v>11945000</v>
      </c>
      <c r="D63"/>
    </row>
    <row r="64" spans="1:4" x14ac:dyDescent="0.3">
      <c r="A64" s="151" t="s">
        <v>264</v>
      </c>
      <c r="B64" s="30">
        <v>11945000</v>
      </c>
      <c r="C64" s="30">
        <v>11945000</v>
      </c>
      <c r="D64"/>
    </row>
    <row r="65" spans="1:4" x14ac:dyDescent="0.3">
      <c r="A65" s="16" t="s">
        <v>170</v>
      </c>
      <c r="B65" s="30">
        <v>28000000</v>
      </c>
      <c r="C65" s="30">
        <v>30505500</v>
      </c>
      <c r="D65"/>
    </row>
    <row r="66" spans="1:4" x14ac:dyDescent="0.3">
      <c r="A66" s="151" t="s">
        <v>170</v>
      </c>
      <c r="B66" s="30">
        <v>28000000</v>
      </c>
      <c r="C66" s="30">
        <v>30505500</v>
      </c>
      <c r="D66" s="42"/>
    </row>
    <row r="67" spans="1:4" x14ac:dyDescent="0.3">
      <c r="A67" s="14" t="s">
        <v>128</v>
      </c>
      <c r="B67" s="30">
        <v>146039100</v>
      </c>
      <c r="C67" s="30">
        <v>223432500</v>
      </c>
      <c r="D67" s="42"/>
    </row>
    <row r="68" spans="1:4" x14ac:dyDescent="0.3">
      <c r="B68"/>
      <c r="C68" s="42"/>
      <c r="D68" s="42"/>
    </row>
    <row r="69" spans="1:4" x14ac:dyDescent="0.3">
      <c r="B69"/>
      <c r="C69" s="42"/>
      <c r="D69" s="42"/>
    </row>
    <row r="70" spans="1:4" x14ac:dyDescent="0.3">
      <c r="A70" s="132"/>
      <c r="C70" s="42"/>
      <c r="D70" s="42"/>
    </row>
    <row r="71" spans="1:4" s="132" customFormat="1" x14ac:dyDescent="0.3">
      <c r="B71" s="30"/>
      <c r="C71" s="42"/>
      <c r="D71" s="42"/>
    </row>
    <row r="72" spans="1:4" s="132" customFormat="1" x14ac:dyDescent="0.3">
      <c r="B72" s="30"/>
      <c r="C72" s="42"/>
      <c r="D72" s="42"/>
    </row>
    <row r="73" spans="1:4" s="132" customFormat="1" x14ac:dyDescent="0.3">
      <c r="B73" s="30"/>
      <c r="C73" s="42"/>
      <c r="D73" s="42"/>
    </row>
    <row r="74" spans="1:4" s="132" customFormat="1" x14ac:dyDescent="0.3">
      <c r="B74" s="30"/>
      <c r="C74" s="42"/>
      <c r="D74" s="42"/>
    </row>
    <row r="75" spans="1:4" s="132" customFormat="1" x14ac:dyDescent="0.3">
      <c r="B75" s="30"/>
      <c r="C75" s="30"/>
      <c r="D75" s="42"/>
    </row>
    <row r="76" spans="1:4" s="132" customFormat="1" x14ac:dyDescent="0.3">
      <c r="B76" s="30"/>
      <c r="C76" s="42"/>
      <c r="D76" s="42"/>
    </row>
    <row r="77" spans="1:4" x14ac:dyDescent="0.3">
      <c r="A77" s="132"/>
      <c r="C77" s="42"/>
      <c r="D77" s="42"/>
    </row>
    <row r="78" spans="1:4" x14ac:dyDescent="0.3">
      <c r="A78" s="132"/>
      <c r="C78" s="42"/>
      <c r="D78" s="42"/>
    </row>
    <row r="79" spans="1:4" s="132" customFormat="1" x14ac:dyDescent="0.3">
      <c r="B79" s="30"/>
      <c r="C79" s="42"/>
      <c r="D79" s="42"/>
    </row>
    <row r="80" spans="1:4" s="132" customFormat="1" x14ac:dyDescent="0.3">
      <c r="B80" s="30"/>
      <c r="C80" s="42"/>
      <c r="D80" s="42"/>
    </row>
    <row r="81" spans="1:4" x14ac:dyDescent="0.3">
      <c r="A81" s="132"/>
      <c r="C81" s="42"/>
      <c r="D81" s="42"/>
    </row>
    <row r="82" spans="1:4" s="132" customFormat="1" x14ac:dyDescent="0.3">
      <c r="B82" s="30"/>
      <c r="C82" s="42"/>
      <c r="D82" s="42"/>
    </row>
    <row r="83" spans="1:4" s="132" customFormat="1" x14ac:dyDescent="0.3">
      <c r="B83" s="30"/>
      <c r="C83" s="42"/>
      <c r="D83" s="42"/>
    </row>
    <row r="84" spans="1:4" s="132" customFormat="1" x14ac:dyDescent="0.3">
      <c r="B84" s="30"/>
      <c r="C84" s="42"/>
      <c r="D84" s="42"/>
    </row>
    <row r="85" spans="1:4" x14ac:dyDescent="0.3">
      <c r="A85" s="132"/>
      <c r="C85" s="42"/>
      <c r="D85" s="42"/>
    </row>
    <row r="86" spans="1:4" x14ac:dyDescent="0.3">
      <c r="B86" s="134"/>
      <c r="C86" s="42"/>
      <c r="D86" s="42"/>
    </row>
    <row r="87" spans="1:4" x14ac:dyDescent="0.3">
      <c r="C87" s="42"/>
      <c r="D87" s="42"/>
    </row>
    <row r="88" spans="1:4" x14ac:dyDescent="0.3">
      <c r="B88" s="134"/>
    </row>
    <row r="89" spans="1:4" x14ac:dyDescent="0.3">
      <c r="B89" s="134"/>
    </row>
    <row r="90" spans="1:4" x14ac:dyDescent="0.3">
      <c r="B90"/>
    </row>
    <row r="91" spans="1:4" x14ac:dyDescent="0.3">
      <c r="B91"/>
    </row>
    <row r="92" spans="1:4" x14ac:dyDescent="0.3">
      <c r="B92"/>
    </row>
    <row r="93" spans="1:4" x14ac:dyDescent="0.3">
      <c r="B93"/>
    </row>
    <row r="94" spans="1:4" x14ac:dyDescent="0.3">
      <c r="B94"/>
    </row>
    <row r="95" spans="1:4" x14ac:dyDescent="0.3">
      <c r="B95"/>
    </row>
    <row r="96" spans="1:4" x14ac:dyDescent="0.3">
      <c r="B96"/>
    </row>
    <row r="97" spans="2:2" x14ac:dyDescent="0.3">
      <c r="B97"/>
    </row>
    <row r="98" spans="2:2" x14ac:dyDescent="0.3">
      <c r="B98"/>
    </row>
    <row r="99" spans="2:2" x14ac:dyDescent="0.3">
      <c r="B99"/>
    </row>
    <row r="100" spans="2:2" x14ac:dyDescent="0.3">
      <c r="B100"/>
    </row>
    <row r="101" spans="2:2" x14ac:dyDescent="0.3">
      <c r="B101"/>
    </row>
    <row r="102" spans="2:2" x14ac:dyDescent="0.3">
      <c r="B102"/>
    </row>
    <row r="103" spans="2:2" x14ac:dyDescent="0.3">
      <c r="B103"/>
    </row>
    <row r="104" spans="2:2" x14ac:dyDescent="0.3">
      <c r="B104"/>
    </row>
    <row r="105" spans="2:2" x14ac:dyDescent="0.3">
      <c r="B105"/>
    </row>
  </sheetData>
  <pageMargins left="0.7" right="0.7" top="0.78740157499999996" bottom="0.78740157499999996" header="0.3" footer="0.3"/>
  <pageSetup paperSize="9" scale="82" fitToHeight="0" orientation="portrait" r:id="rId2"/>
  <headerFooter>
    <oddFooter>&amp;C&amp;A&amp;P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H396"/>
  <sheetViews>
    <sheetView zoomScaleNormal="100" workbookViewId="0">
      <selection activeCell="A10" sqref="A10"/>
    </sheetView>
  </sheetViews>
  <sheetFormatPr defaultRowHeight="14.4" x14ac:dyDescent="0.3"/>
  <cols>
    <col min="1" max="1" width="54.21875" bestFit="1" customWidth="1"/>
    <col min="2" max="2" width="29.77734375" style="42" bestFit="1" customWidth="1"/>
    <col min="3" max="3" width="29.33203125" style="42" bestFit="1" customWidth="1"/>
    <col min="4" max="4" width="19.5546875" style="42" bestFit="1" customWidth="1"/>
    <col min="5" max="5" width="17.5546875" customWidth="1"/>
    <col min="6" max="7" width="9.88671875" bestFit="1" customWidth="1"/>
  </cols>
  <sheetData>
    <row r="1" spans="1:4" ht="18" x14ac:dyDescent="0.35">
      <c r="A1" s="29" t="s">
        <v>418</v>
      </c>
      <c r="B1" s="30"/>
      <c r="C1" s="30"/>
      <c r="D1" s="30"/>
    </row>
    <row r="2" spans="1:4" x14ac:dyDescent="0.3">
      <c r="A2" s="13" t="s">
        <v>266</v>
      </c>
      <c r="B2" s="42" t="s">
        <v>130</v>
      </c>
      <c r="C2" s="30"/>
      <c r="D2" s="30"/>
    </row>
    <row r="3" spans="1:4" x14ac:dyDescent="0.3">
      <c r="B3" s="30"/>
      <c r="C3" s="30"/>
      <c r="D3" s="30"/>
    </row>
    <row r="4" spans="1:4" ht="36" customHeight="1" x14ac:dyDescent="0.3">
      <c r="A4" s="13" t="s">
        <v>127</v>
      </c>
      <c r="B4" s="132" t="s">
        <v>436</v>
      </c>
      <c r="C4" s="132" t="s">
        <v>437</v>
      </c>
      <c r="D4"/>
    </row>
    <row r="5" spans="1:4" x14ac:dyDescent="0.3">
      <c r="A5" s="14" t="s">
        <v>8</v>
      </c>
      <c r="B5" s="30">
        <v>2800000</v>
      </c>
      <c r="C5" s="30">
        <v>2800000</v>
      </c>
      <c r="D5"/>
    </row>
    <row r="6" spans="1:4" x14ac:dyDescent="0.3">
      <c r="A6" s="151" t="s">
        <v>9</v>
      </c>
      <c r="B6" s="30">
        <v>2800000</v>
      </c>
      <c r="C6" s="30">
        <v>2800000</v>
      </c>
      <c r="D6"/>
    </row>
    <row r="7" spans="1:4" x14ac:dyDescent="0.3">
      <c r="A7" s="160" t="s">
        <v>10</v>
      </c>
      <c r="B7" s="30">
        <v>2000000</v>
      </c>
      <c r="C7" s="30">
        <v>2000000</v>
      </c>
      <c r="D7"/>
    </row>
    <row r="8" spans="1:4" x14ac:dyDescent="0.3">
      <c r="A8" s="163" t="s">
        <v>256</v>
      </c>
      <c r="B8" s="30"/>
      <c r="C8" s="30"/>
      <c r="D8"/>
    </row>
    <row r="9" spans="1:4" x14ac:dyDescent="0.3">
      <c r="A9" s="161" t="s">
        <v>7</v>
      </c>
      <c r="B9" s="30">
        <v>700000</v>
      </c>
      <c r="C9" s="30">
        <v>700000</v>
      </c>
      <c r="D9"/>
    </row>
    <row r="10" spans="1:4" x14ac:dyDescent="0.3">
      <c r="A10" s="161" t="s">
        <v>11</v>
      </c>
      <c r="B10" s="30">
        <v>450000</v>
      </c>
      <c r="C10" s="30">
        <v>450000</v>
      </c>
      <c r="D10"/>
    </row>
    <row r="11" spans="1:4" x14ac:dyDescent="0.3">
      <c r="A11" s="161" t="s">
        <v>12</v>
      </c>
      <c r="B11" s="30">
        <v>350000</v>
      </c>
      <c r="C11" s="30">
        <v>350000</v>
      </c>
      <c r="D11"/>
    </row>
    <row r="12" spans="1:4" x14ac:dyDescent="0.3">
      <c r="A12" s="161" t="s">
        <v>392</v>
      </c>
      <c r="B12" s="30">
        <v>500000</v>
      </c>
      <c r="C12" s="30">
        <v>500000</v>
      </c>
      <c r="D12"/>
    </row>
    <row r="13" spans="1:4" x14ac:dyDescent="0.3">
      <c r="A13" s="160" t="s">
        <v>13</v>
      </c>
      <c r="B13" s="30">
        <v>800000</v>
      </c>
      <c r="C13" s="30">
        <v>800000</v>
      </c>
      <c r="D13"/>
    </row>
    <row r="14" spans="1:4" x14ac:dyDescent="0.3">
      <c r="A14" s="163" t="s">
        <v>256</v>
      </c>
      <c r="B14" s="30"/>
      <c r="C14" s="30"/>
      <c r="D14"/>
    </row>
    <row r="15" spans="1:4" x14ac:dyDescent="0.3">
      <c r="A15" s="161" t="s">
        <v>390</v>
      </c>
      <c r="B15" s="30">
        <v>800000</v>
      </c>
      <c r="C15" s="30">
        <v>800000</v>
      </c>
      <c r="D15"/>
    </row>
    <row r="16" spans="1:4" x14ac:dyDescent="0.3">
      <c r="A16" s="14" t="s">
        <v>15</v>
      </c>
      <c r="B16" s="30">
        <v>900000</v>
      </c>
      <c r="C16" s="30">
        <v>8990300</v>
      </c>
      <c r="D16"/>
    </row>
    <row r="17" spans="1:4" x14ac:dyDescent="0.3">
      <c r="A17" s="151" t="s">
        <v>9</v>
      </c>
      <c r="B17" s="30">
        <v>900000</v>
      </c>
      <c r="C17" s="30">
        <v>8990300</v>
      </c>
      <c r="D17"/>
    </row>
    <row r="18" spans="1:4" x14ac:dyDescent="0.3">
      <c r="A18" s="160" t="s">
        <v>10</v>
      </c>
      <c r="B18" s="30">
        <v>100000</v>
      </c>
      <c r="C18" s="30">
        <v>100000</v>
      </c>
      <c r="D18"/>
    </row>
    <row r="19" spans="1:4" x14ac:dyDescent="0.3">
      <c r="A19" s="163" t="s">
        <v>256</v>
      </c>
      <c r="B19" s="30"/>
      <c r="C19" s="30"/>
      <c r="D19"/>
    </row>
    <row r="20" spans="1:4" x14ac:dyDescent="0.3">
      <c r="A20" s="161" t="s">
        <v>14</v>
      </c>
      <c r="B20" s="30">
        <v>100000</v>
      </c>
      <c r="C20" s="30">
        <v>100000</v>
      </c>
      <c r="D20"/>
    </row>
    <row r="21" spans="1:4" x14ac:dyDescent="0.3">
      <c r="A21" s="160" t="s">
        <v>13</v>
      </c>
      <c r="B21" s="30">
        <v>800000</v>
      </c>
      <c r="C21" s="30">
        <v>8890300</v>
      </c>
      <c r="D21"/>
    </row>
    <row r="22" spans="1:4" x14ac:dyDescent="0.3">
      <c r="A22" s="163" t="s">
        <v>256</v>
      </c>
      <c r="B22" s="30"/>
      <c r="C22" s="30"/>
      <c r="D22"/>
    </row>
    <row r="23" spans="1:4" x14ac:dyDescent="0.3">
      <c r="A23" s="161" t="s">
        <v>335</v>
      </c>
      <c r="B23" s="30">
        <v>0</v>
      </c>
      <c r="C23" s="30">
        <v>0</v>
      </c>
      <c r="D23"/>
    </row>
    <row r="24" spans="1:4" x14ac:dyDescent="0.3">
      <c r="A24" s="163" t="s">
        <v>337</v>
      </c>
      <c r="B24" s="30"/>
      <c r="C24" s="30"/>
      <c r="D24"/>
    </row>
    <row r="25" spans="1:4" x14ac:dyDescent="0.3">
      <c r="A25" s="161" t="s">
        <v>336</v>
      </c>
      <c r="B25" s="30">
        <v>0</v>
      </c>
      <c r="C25" s="30">
        <v>3102500</v>
      </c>
      <c r="D25"/>
    </row>
    <row r="26" spans="1:4" x14ac:dyDescent="0.3">
      <c r="A26" s="161" t="s">
        <v>338</v>
      </c>
      <c r="B26" s="30">
        <v>0</v>
      </c>
      <c r="C26" s="30">
        <v>0</v>
      </c>
      <c r="D26"/>
    </row>
    <row r="27" spans="1:4" x14ac:dyDescent="0.3">
      <c r="A27" s="161" t="s">
        <v>339</v>
      </c>
      <c r="B27" s="30">
        <v>0</v>
      </c>
      <c r="C27" s="30">
        <v>0</v>
      </c>
      <c r="D27"/>
    </row>
    <row r="28" spans="1:4" x14ac:dyDescent="0.3">
      <c r="A28" s="161" t="s">
        <v>340</v>
      </c>
      <c r="B28" s="30">
        <v>0</v>
      </c>
      <c r="C28" s="30">
        <v>4987800</v>
      </c>
      <c r="D28"/>
    </row>
    <row r="29" spans="1:4" x14ac:dyDescent="0.3">
      <c r="A29" s="161" t="s">
        <v>341</v>
      </c>
      <c r="B29" s="30">
        <v>0</v>
      </c>
      <c r="C29" s="30">
        <v>0</v>
      </c>
      <c r="D29"/>
    </row>
    <row r="30" spans="1:4" x14ac:dyDescent="0.3">
      <c r="A30" s="163" t="s">
        <v>391</v>
      </c>
      <c r="B30" s="30"/>
      <c r="C30" s="30"/>
      <c r="D30"/>
    </row>
    <row r="31" spans="1:4" x14ac:dyDescent="0.3">
      <c r="A31" s="161" t="s">
        <v>338</v>
      </c>
      <c r="B31" s="30">
        <v>800000</v>
      </c>
      <c r="C31" s="30">
        <v>800000</v>
      </c>
      <c r="D31"/>
    </row>
    <row r="32" spans="1:4" x14ac:dyDescent="0.3">
      <c r="A32" s="14" t="s">
        <v>17</v>
      </c>
      <c r="B32" s="30">
        <v>120000</v>
      </c>
      <c r="C32" s="30">
        <v>120000</v>
      </c>
      <c r="D32"/>
    </row>
    <row r="33" spans="1:4" x14ac:dyDescent="0.3">
      <c r="A33" s="151" t="s">
        <v>9</v>
      </c>
      <c r="B33" s="30">
        <v>120000</v>
      </c>
      <c r="C33" s="30">
        <v>120000</v>
      </c>
      <c r="D33"/>
    </row>
    <row r="34" spans="1:4" x14ac:dyDescent="0.3">
      <c r="A34" s="160" t="s">
        <v>10</v>
      </c>
      <c r="B34" s="30">
        <v>120000</v>
      </c>
      <c r="C34" s="30">
        <v>120000</v>
      </c>
      <c r="D34"/>
    </row>
    <row r="35" spans="1:4" x14ac:dyDescent="0.3">
      <c r="A35" s="163" t="s">
        <v>256</v>
      </c>
      <c r="B35" s="30"/>
      <c r="C35" s="30"/>
      <c r="D35"/>
    </row>
    <row r="36" spans="1:4" x14ac:dyDescent="0.3">
      <c r="A36" s="161" t="s">
        <v>16</v>
      </c>
      <c r="B36" s="30">
        <v>120000</v>
      </c>
      <c r="C36" s="30">
        <v>120000</v>
      </c>
      <c r="D36"/>
    </row>
    <row r="37" spans="1:4" x14ac:dyDescent="0.3">
      <c r="A37" s="161" t="s">
        <v>304</v>
      </c>
      <c r="B37" s="30">
        <v>0</v>
      </c>
      <c r="C37" s="30">
        <v>0</v>
      </c>
      <c r="D37"/>
    </row>
    <row r="38" spans="1:4" x14ac:dyDescent="0.3">
      <c r="A38" s="14" t="s">
        <v>19</v>
      </c>
      <c r="B38" s="30">
        <v>17034000</v>
      </c>
      <c r="C38" s="30">
        <v>17576200</v>
      </c>
      <c r="D38"/>
    </row>
    <row r="39" spans="1:4" x14ac:dyDescent="0.3">
      <c r="A39" s="151" t="s">
        <v>20</v>
      </c>
      <c r="B39" s="30">
        <v>15834000</v>
      </c>
      <c r="C39" s="30">
        <v>16376200</v>
      </c>
      <c r="D39"/>
    </row>
    <row r="40" spans="1:4" x14ac:dyDescent="0.3">
      <c r="A40" s="160" t="s">
        <v>10</v>
      </c>
      <c r="B40" s="30">
        <v>15834000</v>
      </c>
      <c r="C40" s="30">
        <v>16376200</v>
      </c>
      <c r="D40"/>
    </row>
    <row r="41" spans="1:4" x14ac:dyDescent="0.3">
      <c r="A41" s="163" t="s">
        <v>256</v>
      </c>
      <c r="B41" s="30"/>
      <c r="C41" s="30"/>
      <c r="D41"/>
    </row>
    <row r="42" spans="1:4" x14ac:dyDescent="0.3">
      <c r="A42" s="161" t="s">
        <v>21</v>
      </c>
      <c r="B42" s="30">
        <v>0</v>
      </c>
      <c r="C42" s="30">
        <v>0</v>
      </c>
      <c r="D42"/>
    </row>
    <row r="43" spans="1:4" x14ac:dyDescent="0.3">
      <c r="A43" s="161" t="s">
        <v>22</v>
      </c>
      <c r="B43" s="30">
        <v>0</v>
      </c>
      <c r="C43" s="30">
        <v>0</v>
      </c>
      <c r="D43"/>
    </row>
    <row r="44" spans="1:4" x14ac:dyDescent="0.3">
      <c r="A44" s="163" t="s">
        <v>267</v>
      </c>
      <c r="B44" s="30"/>
      <c r="C44" s="30"/>
      <c r="D44"/>
    </row>
    <row r="45" spans="1:4" x14ac:dyDescent="0.3">
      <c r="A45" s="161" t="s">
        <v>18</v>
      </c>
      <c r="B45" s="30">
        <v>2000000</v>
      </c>
      <c r="C45" s="30">
        <v>2000000</v>
      </c>
      <c r="D45"/>
    </row>
    <row r="46" spans="1:4" x14ac:dyDescent="0.3">
      <c r="A46" s="163" t="s">
        <v>268</v>
      </c>
      <c r="B46" s="30"/>
      <c r="C46" s="30"/>
      <c r="D46"/>
    </row>
    <row r="47" spans="1:4" x14ac:dyDescent="0.3">
      <c r="A47" s="161" t="s">
        <v>302</v>
      </c>
      <c r="B47" s="30">
        <v>4556000</v>
      </c>
      <c r="C47" s="30">
        <v>4556000</v>
      </c>
      <c r="D47"/>
    </row>
    <row r="48" spans="1:4" x14ac:dyDescent="0.3">
      <c r="A48" s="163" t="s">
        <v>342</v>
      </c>
      <c r="B48" s="30"/>
      <c r="C48" s="30"/>
      <c r="D48"/>
    </row>
    <row r="49" spans="1:4" x14ac:dyDescent="0.3">
      <c r="A49" s="161" t="s">
        <v>281</v>
      </c>
      <c r="B49" s="30">
        <v>0</v>
      </c>
      <c r="C49" s="30">
        <v>0</v>
      </c>
      <c r="D49"/>
    </row>
    <row r="50" spans="1:4" x14ac:dyDescent="0.3">
      <c r="A50" s="161" t="s">
        <v>282</v>
      </c>
      <c r="B50" s="30">
        <v>0</v>
      </c>
      <c r="C50" s="30">
        <v>0</v>
      </c>
      <c r="D50"/>
    </row>
    <row r="51" spans="1:4" x14ac:dyDescent="0.3">
      <c r="A51" s="161" t="s">
        <v>463</v>
      </c>
      <c r="B51" s="30">
        <v>0</v>
      </c>
      <c r="C51" s="30">
        <v>22900</v>
      </c>
      <c r="D51"/>
    </row>
    <row r="52" spans="1:4" x14ac:dyDescent="0.3">
      <c r="A52" s="161" t="s">
        <v>502</v>
      </c>
      <c r="B52" s="30">
        <v>0</v>
      </c>
      <c r="C52" s="30">
        <v>519300</v>
      </c>
      <c r="D52"/>
    </row>
    <row r="53" spans="1:4" x14ac:dyDescent="0.3">
      <c r="A53" s="163" t="s">
        <v>399</v>
      </c>
      <c r="B53" s="30"/>
      <c r="C53" s="30"/>
      <c r="D53"/>
    </row>
    <row r="54" spans="1:4" x14ac:dyDescent="0.3">
      <c r="A54" s="161" t="s">
        <v>374</v>
      </c>
      <c r="B54" s="30">
        <v>3908000</v>
      </c>
      <c r="C54" s="30">
        <v>3908000</v>
      </c>
      <c r="D54"/>
    </row>
    <row r="55" spans="1:4" x14ac:dyDescent="0.3">
      <c r="A55" s="163" t="s">
        <v>400</v>
      </c>
      <c r="B55" s="30"/>
      <c r="C55" s="30"/>
      <c r="D55"/>
    </row>
    <row r="56" spans="1:4" x14ac:dyDescent="0.3">
      <c r="A56" s="161" t="s">
        <v>373</v>
      </c>
      <c r="B56" s="30">
        <v>5370000</v>
      </c>
      <c r="C56" s="30">
        <v>5370000</v>
      </c>
      <c r="D56"/>
    </row>
    <row r="57" spans="1:4" x14ac:dyDescent="0.3">
      <c r="A57" s="160" t="s">
        <v>13</v>
      </c>
      <c r="B57" s="30">
        <v>0</v>
      </c>
      <c r="C57" s="30">
        <v>0</v>
      </c>
      <c r="D57"/>
    </row>
    <row r="58" spans="1:4" x14ac:dyDescent="0.3">
      <c r="A58" s="163" t="s">
        <v>256</v>
      </c>
      <c r="B58" s="30"/>
      <c r="C58" s="30"/>
      <c r="D58"/>
    </row>
    <row r="59" spans="1:4" x14ac:dyDescent="0.3">
      <c r="A59" s="161" t="s">
        <v>345</v>
      </c>
      <c r="B59" s="30">
        <v>0</v>
      </c>
      <c r="C59" s="30">
        <v>0</v>
      </c>
      <c r="D59"/>
    </row>
    <row r="60" spans="1:4" x14ac:dyDescent="0.3">
      <c r="A60" s="163" t="s">
        <v>289</v>
      </c>
      <c r="B60" s="30"/>
      <c r="C60" s="30"/>
      <c r="D60"/>
    </row>
    <row r="61" spans="1:4" x14ac:dyDescent="0.3">
      <c r="A61" s="161" t="s">
        <v>271</v>
      </c>
      <c r="B61" s="30">
        <v>0</v>
      </c>
      <c r="C61" s="30">
        <v>0</v>
      </c>
      <c r="D61"/>
    </row>
    <row r="62" spans="1:4" x14ac:dyDescent="0.3">
      <c r="A62" s="163" t="s">
        <v>344</v>
      </c>
      <c r="B62" s="30"/>
      <c r="C62" s="30"/>
      <c r="D62"/>
    </row>
    <row r="63" spans="1:4" x14ac:dyDescent="0.3">
      <c r="A63" s="161" t="s">
        <v>343</v>
      </c>
      <c r="B63" s="30">
        <v>0</v>
      </c>
      <c r="C63" s="30">
        <v>0</v>
      </c>
      <c r="D63"/>
    </row>
    <row r="64" spans="1:4" x14ac:dyDescent="0.3">
      <c r="A64" s="151" t="s">
        <v>24</v>
      </c>
      <c r="B64" s="30">
        <v>1200000</v>
      </c>
      <c r="C64" s="30">
        <v>1200000</v>
      </c>
      <c r="D64"/>
    </row>
    <row r="65" spans="1:4" x14ac:dyDescent="0.3">
      <c r="A65" s="160" t="s">
        <v>10</v>
      </c>
      <c r="B65" s="30">
        <v>1200000</v>
      </c>
      <c r="C65" s="30">
        <v>1200000</v>
      </c>
      <c r="D65"/>
    </row>
    <row r="66" spans="1:4" x14ac:dyDescent="0.3">
      <c r="A66" s="163" t="s">
        <v>256</v>
      </c>
      <c r="B66" s="30"/>
      <c r="C66" s="30"/>
      <c r="D66"/>
    </row>
    <row r="67" spans="1:4" x14ac:dyDescent="0.3">
      <c r="A67" s="161" t="s">
        <v>23</v>
      </c>
      <c r="B67" s="30">
        <v>400000</v>
      </c>
      <c r="C67" s="30">
        <v>400000</v>
      </c>
      <c r="D67"/>
    </row>
    <row r="68" spans="1:4" x14ac:dyDescent="0.3">
      <c r="A68" s="161" t="s">
        <v>402</v>
      </c>
      <c r="B68" s="30">
        <v>300000</v>
      </c>
      <c r="C68" s="30">
        <v>300000</v>
      </c>
      <c r="D68"/>
    </row>
    <row r="69" spans="1:4" x14ac:dyDescent="0.3">
      <c r="A69" s="161" t="s">
        <v>403</v>
      </c>
      <c r="B69" s="30">
        <v>500000</v>
      </c>
      <c r="C69" s="30">
        <v>500000</v>
      </c>
      <c r="D69"/>
    </row>
    <row r="70" spans="1:4" x14ac:dyDescent="0.3">
      <c r="A70" s="14" t="s">
        <v>26</v>
      </c>
      <c r="B70" s="30">
        <v>28767800</v>
      </c>
      <c r="C70" s="30">
        <v>126337200</v>
      </c>
      <c r="D70"/>
    </row>
    <row r="71" spans="1:4" x14ac:dyDescent="0.3">
      <c r="A71" s="151" t="s">
        <v>20</v>
      </c>
      <c r="B71" s="30">
        <v>28567800</v>
      </c>
      <c r="C71" s="30">
        <v>126137200</v>
      </c>
      <c r="D71"/>
    </row>
    <row r="72" spans="1:4" x14ac:dyDescent="0.3">
      <c r="A72" s="160" t="s">
        <v>10</v>
      </c>
      <c r="B72" s="30">
        <v>28567800</v>
      </c>
      <c r="C72" s="30">
        <v>28627800</v>
      </c>
      <c r="D72"/>
    </row>
    <row r="73" spans="1:4" x14ac:dyDescent="0.3">
      <c r="A73" s="163" t="s">
        <v>256</v>
      </c>
      <c r="B73" s="30"/>
      <c r="C73" s="30"/>
      <c r="D73"/>
    </row>
    <row r="74" spans="1:4" x14ac:dyDescent="0.3">
      <c r="A74" s="161" t="s">
        <v>397</v>
      </c>
      <c r="B74" s="30">
        <v>543800</v>
      </c>
      <c r="C74" s="30">
        <v>543800</v>
      </c>
      <c r="D74"/>
    </row>
    <row r="75" spans="1:4" x14ac:dyDescent="0.3">
      <c r="A75" s="163" t="s">
        <v>269</v>
      </c>
      <c r="B75" s="30"/>
      <c r="C75" s="30"/>
      <c r="D75"/>
    </row>
    <row r="76" spans="1:4" x14ac:dyDescent="0.3">
      <c r="A76" s="161" t="s">
        <v>25</v>
      </c>
      <c r="B76" s="30">
        <v>13500000</v>
      </c>
      <c r="C76" s="30">
        <v>13500000</v>
      </c>
      <c r="D76"/>
    </row>
    <row r="77" spans="1:4" x14ac:dyDescent="0.3">
      <c r="A77" s="163" t="s">
        <v>342</v>
      </c>
      <c r="B77" s="30"/>
      <c r="C77" s="30"/>
      <c r="D77"/>
    </row>
    <row r="78" spans="1:4" x14ac:dyDescent="0.3">
      <c r="A78" s="161" t="s">
        <v>280</v>
      </c>
      <c r="B78" s="30">
        <v>0</v>
      </c>
      <c r="C78" s="30">
        <v>0</v>
      </c>
      <c r="D78"/>
    </row>
    <row r="79" spans="1:4" x14ac:dyDescent="0.3">
      <c r="A79" s="161" t="s">
        <v>279</v>
      </c>
      <c r="B79" s="30">
        <v>0</v>
      </c>
      <c r="C79" s="30">
        <v>0</v>
      </c>
      <c r="D79"/>
    </row>
    <row r="80" spans="1:4" x14ac:dyDescent="0.3">
      <c r="A80" s="161" t="s">
        <v>346</v>
      </c>
      <c r="B80" s="30">
        <v>0</v>
      </c>
      <c r="C80" s="30">
        <v>0</v>
      </c>
      <c r="D80"/>
    </row>
    <row r="81" spans="1:4" x14ac:dyDescent="0.3">
      <c r="A81" s="161" t="s">
        <v>347</v>
      </c>
      <c r="B81" s="30">
        <v>0</v>
      </c>
      <c r="C81" s="30">
        <v>0</v>
      </c>
      <c r="D81"/>
    </row>
    <row r="82" spans="1:4" x14ac:dyDescent="0.3">
      <c r="A82" s="161" t="s">
        <v>348</v>
      </c>
      <c r="B82" s="30">
        <v>0</v>
      </c>
      <c r="C82" s="30">
        <v>60000</v>
      </c>
      <c r="D82"/>
    </row>
    <row r="83" spans="1:4" x14ac:dyDescent="0.3">
      <c r="A83" s="163" t="s">
        <v>398</v>
      </c>
      <c r="B83" s="30"/>
      <c r="C83" s="30"/>
      <c r="D83"/>
    </row>
    <row r="84" spans="1:4" x14ac:dyDescent="0.3">
      <c r="A84" s="161" t="s">
        <v>372</v>
      </c>
      <c r="B84" s="30">
        <v>14524000</v>
      </c>
      <c r="C84" s="30">
        <v>14524000</v>
      </c>
      <c r="D84"/>
    </row>
    <row r="85" spans="1:4" x14ac:dyDescent="0.3">
      <c r="A85" s="160" t="s">
        <v>13</v>
      </c>
      <c r="B85" s="30">
        <v>0</v>
      </c>
      <c r="C85" s="30">
        <v>97509400</v>
      </c>
      <c r="D85"/>
    </row>
    <row r="86" spans="1:4" x14ac:dyDescent="0.3">
      <c r="A86" s="163" t="s">
        <v>287</v>
      </c>
      <c r="B86" s="30"/>
      <c r="C86" s="30"/>
      <c r="D86"/>
    </row>
    <row r="87" spans="1:4" x14ac:dyDescent="0.3">
      <c r="A87" s="161" t="s">
        <v>28</v>
      </c>
      <c r="B87" s="30">
        <v>0</v>
      </c>
      <c r="C87" s="30">
        <v>97509400</v>
      </c>
      <c r="D87"/>
    </row>
    <row r="88" spans="1:4" x14ac:dyDescent="0.3">
      <c r="A88" s="163" t="s">
        <v>350</v>
      </c>
      <c r="B88" s="30"/>
      <c r="C88" s="30"/>
      <c r="D88"/>
    </row>
    <row r="89" spans="1:4" x14ac:dyDescent="0.3">
      <c r="A89" s="161" t="s">
        <v>349</v>
      </c>
      <c r="B89" s="30">
        <v>0</v>
      </c>
      <c r="C89" s="30">
        <v>0</v>
      </c>
      <c r="D89"/>
    </row>
    <row r="90" spans="1:4" x14ac:dyDescent="0.3">
      <c r="A90" s="151" t="s">
        <v>24</v>
      </c>
      <c r="B90" s="30">
        <v>200000</v>
      </c>
      <c r="C90" s="30">
        <v>200000</v>
      </c>
      <c r="D90"/>
    </row>
    <row r="91" spans="1:4" x14ac:dyDescent="0.3">
      <c r="A91" s="160" t="s">
        <v>10</v>
      </c>
      <c r="B91" s="30">
        <v>200000</v>
      </c>
      <c r="C91" s="30">
        <v>200000</v>
      </c>
      <c r="D91"/>
    </row>
    <row r="92" spans="1:4" x14ac:dyDescent="0.3">
      <c r="A92" s="163" t="s">
        <v>256</v>
      </c>
      <c r="B92" s="30"/>
      <c r="C92" s="30"/>
      <c r="D92"/>
    </row>
    <row r="93" spans="1:4" x14ac:dyDescent="0.3">
      <c r="A93" s="161" t="s">
        <v>27</v>
      </c>
      <c r="B93" s="30">
        <v>200000</v>
      </c>
      <c r="C93" s="30">
        <v>200000</v>
      </c>
      <c r="D93"/>
    </row>
    <row r="94" spans="1:4" x14ac:dyDescent="0.3">
      <c r="A94" s="14" t="s">
        <v>351</v>
      </c>
      <c r="B94" s="30">
        <v>0</v>
      </c>
      <c r="C94" s="30">
        <v>14857700</v>
      </c>
      <c r="D94"/>
    </row>
    <row r="95" spans="1:4" x14ac:dyDescent="0.3">
      <c r="A95" s="151" t="s">
        <v>20</v>
      </c>
      <c r="B95" s="30">
        <v>0</v>
      </c>
      <c r="C95" s="30">
        <v>14857700</v>
      </c>
      <c r="D95"/>
    </row>
    <row r="96" spans="1:4" x14ac:dyDescent="0.3">
      <c r="A96" s="160" t="s">
        <v>13</v>
      </c>
      <c r="B96" s="30">
        <v>0</v>
      </c>
      <c r="C96" s="30">
        <v>14857700</v>
      </c>
      <c r="D96"/>
    </row>
    <row r="97" spans="1:4" x14ac:dyDescent="0.3">
      <c r="A97" s="163" t="s">
        <v>353</v>
      </c>
      <c r="B97" s="30"/>
      <c r="C97" s="30"/>
      <c r="D97"/>
    </row>
    <row r="98" spans="1:4" x14ac:dyDescent="0.3">
      <c r="A98" s="161" t="s">
        <v>352</v>
      </c>
      <c r="B98" s="30">
        <v>0</v>
      </c>
      <c r="C98" s="30">
        <v>14857700</v>
      </c>
      <c r="D98"/>
    </row>
    <row r="99" spans="1:4" x14ac:dyDescent="0.3">
      <c r="A99" s="14" t="s">
        <v>30</v>
      </c>
      <c r="B99" s="30">
        <v>950000</v>
      </c>
      <c r="C99" s="30">
        <v>1814900</v>
      </c>
      <c r="D99"/>
    </row>
    <row r="100" spans="1:4" x14ac:dyDescent="0.3">
      <c r="A100" s="151" t="s">
        <v>20</v>
      </c>
      <c r="B100" s="30">
        <v>950000</v>
      </c>
      <c r="C100" s="30">
        <v>1814900</v>
      </c>
      <c r="D100"/>
    </row>
    <row r="101" spans="1:4" x14ac:dyDescent="0.3">
      <c r="A101" s="160" t="s">
        <v>10</v>
      </c>
      <c r="B101" s="30">
        <v>950000</v>
      </c>
      <c r="C101" s="30">
        <v>979900</v>
      </c>
      <c r="D101"/>
    </row>
    <row r="102" spans="1:4" x14ac:dyDescent="0.3">
      <c r="A102" s="163" t="s">
        <v>258</v>
      </c>
      <c r="B102" s="30"/>
      <c r="C102" s="30"/>
      <c r="D102"/>
    </row>
    <row r="103" spans="1:4" x14ac:dyDescent="0.3">
      <c r="A103" s="161" t="s">
        <v>354</v>
      </c>
      <c r="B103" s="30">
        <v>0</v>
      </c>
      <c r="C103" s="30">
        <v>0</v>
      </c>
      <c r="D103"/>
    </row>
    <row r="104" spans="1:4" x14ac:dyDescent="0.3">
      <c r="A104" s="163" t="s">
        <v>256</v>
      </c>
      <c r="B104" s="30"/>
      <c r="C104" s="30"/>
      <c r="D104"/>
    </row>
    <row r="105" spans="1:4" x14ac:dyDescent="0.3">
      <c r="A105" s="161" t="s">
        <v>55</v>
      </c>
      <c r="B105" s="30">
        <v>290000</v>
      </c>
      <c r="C105" s="30">
        <v>290000</v>
      </c>
      <c r="D105"/>
    </row>
    <row r="106" spans="1:4" x14ac:dyDescent="0.3">
      <c r="A106" s="161" t="s">
        <v>32</v>
      </c>
      <c r="B106" s="30">
        <v>50000</v>
      </c>
      <c r="C106" s="30">
        <v>50000</v>
      </c>
      <c r="D106"/>
    </row>
    <row r="107" spans="1:4" x14ac:dyDescent="0.3">
      <c r="A107" s="161" t="s">
        <v>29</v>
      </c>
      <c r="B107" s="30">
        <v>150000</v>
      </c>
      <c r="C107" s="30">
        <v>150000</v>
      </c>
      <c r="D107"/>
    </row>
    <row r="108" spans="1:4" x14ac:dyDescent="0.3">
      <c r="A108" s="161" t="s">
        <v>36</v>
      </c>
      <c r="B108" s="30">
        <v>200000</v>
      </c>
      <c r="C108" s="30">
        <v>200000</v>
      </c>
      <c r="D108"/>
    </row>
    <row r="109" spans="1:4" x14ac:dyDescent="0.3">
      <c r="A109" s="161" t="s">
        <v>118</v>
      </c>
      <c r="B109" s="30">
        <v>180000</v>
      </c>
      <c r="C109" s="30">
        <v>180000</v>
      </c>
      <c r="D109"/>
    </row>
    <row r="110" spans="1:4" x14ac:dyDescent="0.3">
      <c r="A110" s="161" t="s">
        <v>117</v>
      </c>
      <c r="B110" s="30">
        <v>20000</v>
      </c>
      <c r="C110" s="30">
        <v>20000</v>
      </c>
      <c r="D110"/>
    </row>
    <row r="111" spans="1:4" x14ac:dyDescent="0.3">
      <c r="A111" s="161" t="s">
        <v>31</v>
      </c>
      <c r="B111" s="30">
        <v>60000</v>
      </c>
      <c r="C111" s="30">
        <v>60000</v>
      </c>
      <c r="D111"/>
    </row>
    <row r="112" spans="1:4" x14ac:dyDescent="0.3">
      <c r="A112" s="163" t="s">
        <v>342</v>
      </c>
      <c r="B112" s="30"/>
      <c r="C112" s="30"/>
      <c r="D112"/>
    </row>
    <row r="113" spans="1:4" x14ac:dyDescent="0.3">
      <c r="A113" s="161" t="s">
        <v>29</v>
      </c>
      <c r="B113" s="30">
        <v>0</v>
      </c>
      <c r="C113" s="30">
        <v>29900</v>
      </c>
      <c r="D113"/>
    </row>
    <row r="114" spans="1:4" x14ac:dyDescent="0.3">
      <c r="A114" s="160" t="s">
        <v>13</v>
      </c>
      <c r="B114" s="30">
        <v>0</v>
      </c>
      <c r="C114" s="30">
        <v>835000</v>
      </c>
      <c r="D114"/>
    </row>
    <row r="115" spans="1:4" x14ac:dyDescent="0.3">
      <c r="A115" s="163" t="s">
        <v>258</v>
      </c>
      <c r="B115" s="30"/>
      <c r="C115" s="30"/>
      <c r="D115"/>
    </row>
    <row r="116" spans="1:4" x14ac:dyDescent="0.3">
      <c r="A116" s="161" t="s">
        <v>33</v>
      </c>
      <c r="B116" s="30">
        <v>0</v>
      </c>
      <c r="C116" s="30">
        <v>835000</v>
      </c>
      <c r="D116"/>
    </row>
    <row r="117" spans="1:4" x14ac:dyDescent="0.3">
      <c r="A117" s="14" t="s">
        <v>35</v>
      </c>
      <c r="B117" s="30">
        <v>1214000</v>
      </c>
      <c r="C117" s="30">
        <v>1214000</v>
      </c>
      <c r="D117"/>
    </row>
    <row r="118" spans="1:4" x14ac:dyDescent="0.3">
      <c r="A118" s="151" t="s">
        <v>20</v>
      </c>
      <c r="B118" s="30">
        <v>1214000</v>
      </c>
      <c r="C118" s="30">
        <v>1214000</v>
      </c>
      <c r="D118"/>
    </row>
    <row r="119" spans="1:4" x14ac:dyDescent="0.3">
      <c r="A119" s="160" t="s">
        <v>10</v>
      </c>
      <c r="B119" s="30">
        <v>1214000</v>
      </c>
      <c r="C119" s="30">
        <v>1214000</v>
      </c>
      <c r="D119"/>
    </row>
    <row r="120" spans="1:4" x14ac:dyDescent="0.3">
      <c r="A120" s="163" t="s">
        <v>256</v>
      </c>
      <c r="B120" s="30"/>
      <c r="C120" s="30"/>
      <c r="D120"/>
    </row>
    <row r="121" spans="1:4" x14ac:dyDescent="0.3">
      <c r="A121" s="161" t="s">
        <v>34</v>
      </c>
      <c r="B121" s="30">
        <v>1000000</v>
      </c>
      <c r="C121" s="30">
        <v>1000000</v>
      </c>
      <c r="D121"/>
    </row>
    <row r="122" spans="1:4" x14ac:dyDescent="0.3">
      <c r="A122" s="161" t="s">
        <v>38</v>
      </c>
      <c r="B122" s="30">
        <v>14000</v>
      </c>
      <c r="C122" s="30">
        <v>14000</v>
      </c>
      <c r="D122"/>
    </row>
    <row r="123" spans="1:4" x14ac:dyDescent="0.3">
      <c r="A123" s="161" t="s">
        <v>36</v>
      </c>
      <c r="B123" s="30">
        <v>100000</v>
      </c>
      <c r="C123" s="30">
        <v>100000</v>
      </c>
      <c r="D123"/>
    </row>
    <row r="124" spans="1:4" x14ac:dyDescent="0.3">
      <c r="A124" s="161" t="s">
        <v>37</v>
      </c>
      <c r="B124" s="30">
        <v>100000</v>
      </c>
      <c r="C124" s="30">
        <v>100000</v>
      </c>
      <c r="D124"/>
    </row>
    <row r="125" spans="1:4" x14ac:dyDescent="0.3">
      <c r="A125" s="163" t="s">
        <v>342</v>
      </c>
      <c r="B125" s="30"/>
      <c r="C125" s="30"/>
      <c r="D125"/>
    </row>
    <row r="126" spans="1:4" x14ac:dyDescent="0.3">
      <c r="A126" s="161" t="s">
        <v>44</v>
      </c>
      <c r="B126" s="30">
        <v>0</v>
      </c>
      <c r="C126" s="30">
        <v>0</v>
      </c>
      <c r="D126"/>
    </row>
    <row r="127" spans="1:4" x14ac:dyDescent="0.3">
      <c r="A127" s="14" t="s">
        <v>43</v>
      </c>
      <c r="B127" s="30">
        <v>1000000</v>
      </c>
      <c r="C127" s="30">
        <v>1000000</v>
      </c>
      <c r="D127"/>
    </row>
    <row r="128" spans="1:4" x14ac:dyDescent="0.3">
      <c r="A128" s="151" t="s">
        <v>20</v>
      </c>
      <c r="B128" s="30">
        <v>0</v>
      </c>
      <c r="C128" s="30">
        <v>0</v>
      </c>
      <c r="D128"/>
    </row>
    <row r="129" spans="1:4" x14ac:dyDescent="0.3">
      <c r="A129" s="160" t="s">
        <v>10</v>
      </c>
      <c r="B129" s="30">
        <v>0</v>
      </c>
      <c r="C129" s="30">
        <v>0</v>
      </c>
      <c r="D129"/>
    </row>
    <row r="130" spans="1:4" x14ac:dyDescent="0.3">
      <c r="A130" s="163" t="s">
        <v>342</v>
      </c>
      <c r="B130" s="30"/>
      <c r="C130" s="30"/>
      <c r="D130"/>
    </row>
    <row r="131" spans="1:4" x14ac:dyDescent="0.3">
      <c r="A131" s="161" t="s">
        <v>44</v>
      </c>
      <c r="B131" s="30">
        <v>0</v>
      </c>
      <c r="C131" s="30">
        <v>0</v>
      </c>
      <c r="D131"/>
    </row>
    <row r="132" spans="1:4" x14ac:dyDescent="0.3">
      <c r="A132" s="151" t="s">
        <v>303</v>
      </c>
      <c r="B132" s="30">
        <v>1000000</v>
      </c>
      <c r="C132" s="30">
        <v>1000000</v>
      </c>
      <c r="D132"/>
    </row>
    <row r="133" spans="1:4" x14ac:dyDescent="0.3">
      <c r="A133" s="160" t="s">
        <v>10</v>
      </c>
      <c r="B133" s="30">
        <v>1000000</v>
      </c>
      <c r="C133" s="30">
        <v>1000000</v>
      </c>
      <c r="D133"/>
    </row>
    <row r="134" spans="1:4" x14ac:dyDescent="0.3">
      <c r="A134" s="163" t="s">
        <v>256</v>
      </c>
      <c r="B134" s="30"/>
      <c r="C134" s="30"/>
      <c r="D134"/>
    </row>
    <row r="135" spans="1:4" x14ac:dyDescent="0.3">
      <c r="A135" s="161" t="s">
        <v>42</v>
      </c>
      <c r="B135" s="30">
        <v>1000000</v>
      </c>
      <c r="C135" s="30">
        <v>1000000</v>
      </c>
      <c r="D135"/>
    </row>
    <row r="136" spans="1:4" x14ac:dyDescent="0.3">
      <c r="A136" s="14" t="s">
        <v>40</v>
      </c>
      <c r="B136" s="30">
        <v>120000</v>
      </c>
      <c r="C136" s="30">
        <v>120000</v>
      </c>
      <c r="D136"/>
    </row>
    <row r="137" spans="1:4" x14ac:dyDescent="0.3">
      <c r="A137" s="151" t="s">
        <v>355</v>
      </c>
      <c r="B137" s="30">
        <v>120000</v>
      </c>
      <c r="C137" s="30">
        <v>120000</v>
      </c>
      <c r="D137"/>
    </row>
    <row r="138" spans="1:4" x14ac:dyDescent="0.3">
      <c r="A138" s="160" t="s">
        <v>10</v>
      </c>
      <c r="B138" s="30">
        <v>120000</v>
      </c>
      <c r="C138" s="30">
        <v>120000</v>
      </c>
      <c r="D138"/>
    </row>
    <row r="139" spans="1:4" x14ac:dyDescent="0.3">
      <c r="A139" s="163" t="s">
        <v>256</v>
      </c>
      <c r="B139" s="30"/>
      <c r="C139" s="30"/>
      <c r="D139"/>
    </row>
    <row r="140" spans="1:4" x14ac:dyDescent="0.3">
      <c r="A140" s="161" t="s">
        <v>41</v>
      </c>
      <c r="B140" s="30">
        <v>110000</v>
      </c>
      <c r="C140" s="30">
        <v>110000</v>
      </c>
      <c r="D140"/>
    </row>
    <row r="141" spans="1:4" x14ac:dyDescent="0.3">
      <c r="A141" s="161" t="s">
        <v>39</v>
      </c>
      <c r="B141" s="30">
        <v>10000</v>
      </c>
      <c r="C141" s="30">
        <v>10000</v>
      </c>
      <c r="D141"/>
    </row>
    <row r="142" spans="1:4" x14ac:dyDescent="0.3">
      <c r="A142" s="14" t="s">
        <v>46</v>
      </c>
      <c r="B142" s="30">
        <v>4035000</v>
      </c>
      <c r="C142" s="30">
        <v>4119000</v>
      </c>
      <c r="D142"/>
    </row>
    <row r="143" spans="1:4" x14ac:dyDescent="0.3">
      <c r="A143" s="151" t="s">
        <v>20</v>
      </c>
      <c r="B143" s="30">
        <v>4035000</v>
      </c>
      <c r="C143" s="30">
        <v>4119000</v>
      </c>
      <c r="D143"/>
    </row>
    <row r="144" spans="1:4" x14ac:dyDescent="0.3">
      <c r="A144" s="160" t="s">
        <v>10</v>
      </c>
      <c r="B144" s="30">
        <v>4035000</v>
      </c>
      <c r="C144" s="30">
        <v>4119000</v>
      </c>
      <c r="D144"/>
    </row>
    <row r="145" spans="1:4" x14ac:dyDescent="0.3">
      <c r="A145" s="163" t="s">
        <v>256</v>
      </c>
      <c r="B145" s="30"/>
      <c r="C145" s="30"/>
      <c r="D145"/>
    </row>
    <row r="146" spans="1:4" x14ac:dyDescent="0.3">
      <c r="A146" s="161" t="s">
        <v>47</v>
      </c>
      <c r="B146" s="30">
        <v>935000</v>
      </c>
      <c r="C146" s="30">
        <v>935000</v>
      </c>
      <c r="D146"/>
    </row>
    <row r="147" spans="1:4" x14ac:dyDescent="0.3">
      <c r="A147" s="161" t="s">
        <v>45</v>
      </c>
      <c r="B147" s="30">
        <v>100000</v>
      </c>
      <c r="C147" s="30">
        <v>100000</v>
      </c>
      <c r="D147"/>
    </row>
    <row r="148" spans="1:4" x14ac:dyDescent="0.3">
      <c r="A148" s="163" t="s">
        <v>270</v>
      </c>
      <c r="B148" s="30"/>
      <c r="C148" s="30"/>
      <c r="D148"/>
    </row>
    <row r="149" spans="1:4" x14ac:dyDescent="0.3">
      <c r="A149" s="161" t="s">
        <v>48</v>
      </c>
      <c r="B149" s="30">
        <v>3000000</v>
      </c>
      <c r="C149" s="30">
        <v>3000000</v>
      </c>
      <c r="D149"/>
    </row>
    <row r="150" spans="1:4" x14ac:dyDescent="0.3">
      <c r="A150" s="163" t="s">
        <v>342</v>
      </c>
      <c r="B150" s="30"/>
      <c r="C150" s="30"/>
      <c r="D150"/>
    </row>
    <row r="151" spans="1:4" x14ac:dyDescent="0.3">
      <c r="A151" s="161" t="s">
        <v>47</v>
      </c>
      <c r="B151" s="30">
        <v>0</v>
      </c>
      <c r="C151" s="30">
        <v>84000</v>
      </c>
      <c r="D151"/>
    </row>
    <row r="152" spans="1:4" x14ac:dyDescent="0.3">
      <c r="A152" s="160" t="s">
        <v>13</v>
      </c>
      <c r="B152" s="30">
        <v>0</v>
      </c>
      <c r="C152" s="30">
        <v>0</v>
      </c>
      <c r="D152"/>
    </row>
    <row r="153" spans="1:4" x14ac:dyDescent="0.3">
      <c r="A153" s="163" t="s">
        <v>270</v>
      </c>
      <c r="B153" s="30"/>
      <c r="C153" s="30"/>
      <c r="D153"/>
    </row>
    <row r="154" spans="1:4" x14ac:dyDescent="0.3">
      <c r="A154" s="161" t="s">
        <v>48</v>
      </c>
      <c r="B154" s="30">
        <v>0</v>
      </c>
      <c r="C154" s="30">
        <v>0</v>
      </c>
      <c r="D154"/>
    </row>
    <row r="155" spans="1:4" x14ac:dyDescent="0.3">
      <c r="A155" s="163" t="s">
        <v>395</v>
      </c>
      <c r="B155" s="30"/>
      <c r="C155" s="30"/>
      <c r="D155"/>
    </row>
    <row r="156" spans="1:4" x14ac:dyDescent="0.3">
      <c r="A156" s="161" t="s">
        <v>394</v>
      </c>
      <c r="B156" s="30">
        <v>0</v>
      </c>
      <c r="C156" s="30">
        <v>0</v>
      </c>
      <c r="D156"/>
    </row>
    <row r="157" spans="1:4" x14ac:dyDescent="0.3">
      <c r="A157" s="14" t="s">
        <v>50</v>
      </c>
      <c r="B157" s="30">
        <v>526000</v>
      </c>
      <c r="C157" s="30">
        <v>554500</v>
      </c>
      <c r="D157"/>
    </row>
    <row r="158" spans="1:4" x14ac:dyDescent="0.3">
      <c r="A158" s="151" t="s">
        <v>20</v>
      </c>
      <c r="B158" s="30">
        <v>526000</v>
      </c>
      <c r="C158" s="30">
        <v>554500</v>
      </c>
      <c r="D158"/>
    </row>
    <row r="159" spans="1:4" x14ac:dyDescent="0.3">
      <c r="A159" s="160" t="s">
        <v>10</v>
      </c>
      <c r="B159" s="30">
        <v>526000</v>
      </c>
      <c r="C159" s="30">
        <v>554500</v>
      </c>
      <c r="D159"/>
    </row>
    <row r="160" spans="1:4" x14ac:dyDescent="0.3">
      <c r="A160" s="163" t="s">
        <v>256</v>
      </c>
      <c r="B160" s="30"/>
      <c r="C160" s="30"/>
      <c r="D160"/>
    </row>
    <row r="161" spans="1:4" x14ac:dyDescent="0.3">
      <c r="A161" s="161" t="s">
        <v>49</v>
      </c>
      <c r="B161" s="30">
        <v>526000</v>
      </c>
      <c r="C161" s="30">
        <v>526000</v>
      </c>
      <c r="D161"/>
    </row>
    <row r="162" spans="1:4" x14ac:dyDescent="0.3">
      <c r="A162" s="163" t="s">
        <v>342</v>
      </c>
      <c r="B162" s="30"/>
      <c r="C162" s="30"/>
      <c r="D162"/>
    </row>
    <row r="163" spans="1:4" x14ac:dyDescent="0.3">
      <c r="A163" s="161" t="s">
        <v>290</v>
      </c>
      <c r="B163" s="30">
        <v>0</v>
      </c>
      <c r="C163" s="30">
        <v>28500</v>
      </c>
      <c r="D163"/>
    </row>
    <row r="164" spans="1:4" x14ac:dyDescent="0.3">
      <c r="A164" s="14" t="s">
        <v>52</v>
      </c>
      <c r="B164" s="30">
        <v>400000</v>
      </c>
      <c r="C164" s="30">
        <v>400000</v>
      </c>
      <c r="D164"/>
    </row>
    <row r="165" spans="1:4" x14ac:dyDescent="0.3">
      <c r="A165" s="151" t="s">
        <v>53</v>
      </c>
      <c r="B165" s="30">
        <v>400000</v>
      </c>
      <c r="C165" s="30">
        <v>400000</v>
      </c>
      <c r="D165"/>
    </row>
    <row r="166" spans="1:4" x14ac:dyDescent="0.3">
      <c r="A166" s="160" t="s">
        <v>10</v>
      </c>
      <c r="B166" s="30">
        <v>400000</v>
      </c>
      <c r="C166" s="30">
        <v>400000</v>
      </c>
      <c r="D166"/>
    </row>
    <row r="167" spans="1:4" x14ac:dyDescent="0.3">
      <c r="A167" s="163" t="s">
        <v>256</v>
      </c>
      <c r="B167" s="30"/>
      <c r="C167" s="30"/>
      <c r="D167"/>
    </row>
    <row r="168" spans="1:4" x14ac:dyDescent="0.3">
      <c r="A168" s="161" t="s">
        <v>51</v>
      </c>
      <c r="B168" s="30">
        <v>185000</v>
      </c>
      <c r="C168" s="30">
        <v>185000</v>
      </c>
      <c r="D168"/>
    </row>
    <row r="169" spans="1:4" x14ac:dyDescent="0.3">
      <c r="A169" s="161" t="s">
        <v>307</v>
      </c>
      <c r="B169" s="30">
        <v>215000</v>
      </c>
      <c r="C169" s="30">
        <v>215000</v>
      </c>
      <c r="D169"/>
    </row>
    <row r="170" spans="1:4" x14ac:dyDescent="0.3">
      <c r="A170" s="14" t="s">
        <v>57</v>
      </c>
      <c r="B170" s="30">
        <v>350000</v>
      </c>
      <c r="C170" s="30">
        <v>361900</v>
      </c>
      <c r="D170"/>
    </row>
    <row r="171" spans="1:4" x14ac:dyDescent="0.3">
      <c r="A171" s="151" t="s">
        <v>24</v>
      </c>
      <c r="B171" s="30">
        <v>0</v>
      </c>
      <c r="C171" s="30">
        <v>0</v>
      </c>
      <c r="D171"/>
    </row>
    <row r="172" spans="1:4" x14ac:dyDescent="0.3">
      <c r="A172" s="160" t="s">
        <v>13</v>
      </c>
      <c r="B172" s="30">
        <v>0</v>
      </c>
      <c r="C172" s="30">
        <v>0</v>
      </c>
      <c r="D172"/>
    </row>
    <row r="173" spans="1:4" x14ac:dyDescent="0.3">
      <c r="A173" s="163" t="s">
        <v>255</v>
      </c>
      <c r="B173" s="30"/>
      <c r="C173" s="30"/>
      <c r="D173"/>
    </row>
    <row r="174" spans="1:4" x14ac:dyDescent="0.3">
      <c r="A174" s="161" t="s">
        <v>259</v>
      </c>
      <c r="B174" s="30">
        <v>0</v>
      </c>
      <c r="C174" s="30">
        <v>0</v>
      </c>
      <c r="D174"/>
    </row>
    <row r="175" spans="1:4" x14ac:dyDescent="0.3">
      <c r="A175" s="151" t="s">
        <v>385</v>
      </c>
      <c r="B175" s="30">
        <v>350000</v>
      </c>
      <c r="C175" s="30">
        <v>361900</v>
      </c>
      <c r="D175"/>
    </row>
    <row r="176" spans="1:4" x14ac:dyDescent="0.3">
      <c r="A176" s="160" t="s">
        <v>13</v>
      </c>
      <c r="B176" s="30">
        <v>350000</v>
      </c>
      <c r="C176" s="30">
        <v>361900</v>
      </c>
      <c r="D176"/>
    </row>
    <row r="177" spans="1:4" x14ac:dyDescent="0.3">
      <c r="A177" s="163" t="s">
        <v>288</v>
      </c>
      <c r="B177" s="30"/>
      <c r="C177" s="30"/>
      <c r="D177"/>
    </row>
    <row r="178" spans="1:4" x14ac:dyDescent="0.3">
      <c r="A178" s="161" t="s">
        <v>58</v>
      </c>
      <c r="B178" s="30">
        <v>0</v>
      </c>
      <c r="C178" s="30">
        <v>11900</v>
      </c>
      <c r="D178"/>
    </row>
    <row r="179" spans="1:4" x14ac:dyDescent="0.3">
      <c r="A179" s="163" t="s">
        <v>389</v>
      </c>
      <c r="B179" s="30"/>
      <c r="C179" s="30"/>
      <c r="D179"/>
    </row>
    <row r="180" spans="1:4" x14ac:dyDescent="0.3">
      <c r="A180" s="161" t="s">
        <v>384</v>
      </c>
      <c r="B180" s="30">
        <v>300000</v>
      </c>
      <c r="C180" s="30">
        <v>300000</v>
      </c>
      <c r="D180"/>
    </row>
    <row r="181" spans="1:4" x14ac:dyDescent="0.3">
      <c r="A181" s="163" t="s">
        <v>401</v>
      </c>
      <c r="B181" s="30"/>
      <c r="C181" s="30"/>
      <c r="D181"/>
    </row>
    <row r="182" spans="1:4" x14ac:dyDescent="0.3">
      <c r="A182" s="161" t="s">
        <v>58</v>
      </c>
      <c r="B182" s="30">
        <v>50000</v>
      </c>
      <c r="C182" s="30">
        <v>50000</v>
      </c>
      <c r="D182"/>
    </row>
    <row r="183" spans="1:4" x14ac:dyDescent="0.3">
      <c r="A183" s="14" t="s">
        <v>54</v>
      </c>
      <c r="B183" s="30">
        <v>1450000</v>
      </c>
      <c r="C183" s="30">
        <v>11450000</v>
      </c>
      <c r="D183"/>
    </row>
    <row r="184" spans="1:4" x14ac:dyDescent="0.3">
      <c r="A184" s="151" t="s">
        <v>9</v>
      </c>
      <c r="B184" s="30">
        <v>1450000</v>
      </c>
      <c r="C184" s="30">
        <v>11450000</v>
      </c>
      <c r="D184"/>
    </row>
    <row r="185" spans="1:4" x14ac:dyDescent="0.3">
      <c r="A185" s="160" t="s">
        <v>10</v>
      </c>
      <c r="B185" s="30">
        <v>750000</v>
      </c>
      <c r="C185" s="30">
        <v>750000</v>
      </c>
      <c r="D185"/>
    </row>
    <row r="186" spans="1:4" x14ac:dyDescent="0.3">
      <c r="A186" s="163" t="s">
        <v>256</v>
      </c>
      <c r="B186" s="30"/>
      <c r="C186" s="30"/>
      <c r="D186"/>
    </row>
    <row r="187" spans="1:4" x14ac:dyDescent="0.3">
      <c r="A187" s="161" t="s">
        <v>55</v>
      </c>
      <c r="B187" s="30">
        <v>50000</v>
      </c>
      <c r="C187" s="30">
        <v>50000</v>
      </c>
      <c r="D187"/>
    </row>
    <row r="188" spans="1:4" x14ac:dyDescent="0.3">
      <c r="A188" s="161" t="s">
        <v>32</v>
      </c>
      <c r="B188" s="30">
        <v>60000</v>
      </c>
      <c r="C188" s="30">
        <v>60000</v>
      </c>
      <c r="D188"/>
    </row>
    <row r="189" spans="1:4" x14ac:dyDescent="0.3">
      <c r="A189" s="161" t="s">
        <v>56</v>
      </c>
      <c r="B189" s="30">
        <v>250000</v>
      </c>
      <c r="C189" s="30">
        <v>250000</v>
      </c>
      <c r="D189"/>
    </row>
    <row r="190" spans="1:4" x14ac:dyDescent="0.3">
      <c r="A190" s="161" t="s">
        <v>387</v>
      </c>
      <c r="B190" s="30">
        <v>390000</v>
      </c>
      <c r="C190" s="30">
        <v>390000</v>
      </c>
      <c r="D190"/>
    </row>
    <row r="191" spans="1:4" x14ac:dyDescent="0.3">
      <c r="A191" s="160" t="s">
        <v>13</v>
      </c>
      <c r="B191" s="30">
        <v>700000</v>
      </c>
      <c r="C191" s="30">
        <v>10700000</v>
      </c>
      <c r="D191"/>
    </row>
    <row r="192" spans="1:4" x14ac:dyDescent="0.3">
      <c r="A192" s="163" t="s">
        <v>254</v>
      </c>
      <c r="B192" s="30"/>
      <c r="C192" s="30"/>
      <c r="D192"/>
    </row>
    <row r="193" spans="1:4" x14ac:dyDescent="0.3">
      <c r="A193" s="161" t="s">
        <v>129</v>
      </c>
      <c r="B193" s="30">
        <v>700000</v>
      </c>
      <c r="C193" s="30">
        <v>700000</v>
      </c>
      <c r="D193"/>
    </row>
    <row r="194" spans="1:4" x14ac:dyDescent="0.3">
      <c r="A194" s="163" t="s">
        <v>393</v>
      </c>
      <c r="B194" s="30"/>
      <c r="C194" s="30"/>
      <c r="D194"/>
    </row>
    <row r="195" spans="1:4" x14ac:dyDescent="0.3">
      <c r="A195" s="161" t="s">
        <v>129</v>
      </c>
      <c r="B195" s="30">
        <v>0</v>
      </c>
      <c r="C195" s="30">
        <v>10000000</v>
      </c>
      <c r="D195"/>
    </row>
    <row r="196" spans="1:4" x14ac:dyDescent="0.3">
      <c r="A196" s="14" t="s">
        <v>59</v>
      </c>
      <c r="B196" s="30">
        <v>300000</v>
      </c>
      <c r="C196" s="30">
        <v>300000</v>
      </c>
      <c r="D196"/>
    </row>
    <row r="197" spans="1:4" x14ac:dyDescent="0.3">
      <c r="A197" s="151" t="s">
        <v>9</v>
      </c>
      <c r="B197" s="30">
        <v>300000</v>
      </c>
      <c r="C197" s="30">
        <v>300000</v>
      </c>
      <c r="D197"/>
    </row>
    <row r="198" spans="1:4" x14ac:dyDescent="0.3">
      <c r="A198" s="160" t="s">
        <v>10</v>
      </c>
      <c r="B198" s="30">
        <v>300000</v>
      </c>
      <c r="C198" s="30">
        <v>300000</v>
      </c>
      <c r="D198"/>
    </row>
    <row r="199" spans="1:4" x14ac:dyDescent="0.3">
      <c r="A199" s="163" t="s">
        <v>256</v>
      </c>
      <c r="B199" s="30"/>
      <c r="C199" s="30"/>
      <c r="D199"/>
    </row>
    <row r="200" spans="1:4" x14ac:dyDescent="0.3">
      <c r="A200" s="161" t="s">
        <v>305</v>
      </c>
      <c r="B200" s="30">
        <v>300000</v>
      </c>
      <c r="C200" s="30">
        <v>300000</v>
      </c>
      <c r="D200"/>
    </row>
    <row r="201" spans="1:4" x14ac:dyDescent="0.3">
      <c r="A201" s="14" t="s">
        <v>61</v>
      </c>
      <c r="B201" s="30">
        <v>6900000</v>
      </c>
      <c r="C201" s="30">
        <v>10948800</v>
      </c>
      <c r="D201"/>
    </row>
    <row r="202" spans="1:4" x14ac:dyDescent="0.3">
      <c r="A202" s="151" t="s">
        <v>20</v>
      </c>
      <c r="B202" s="30">
        <v>0</v>
      </c>
      <c r="C202" s="30">
        <v>1741800</v>
      </c>
      <c r="D202"/>
    </row>
    <row r="203" spans="1:4" x14ac:dyDescent="0.3">
      <c r="A203" s="160" t="s">
        <v>13</v>
      </c>
      <c r="B203" s="30">
        <v>0</v>
      </c>
      <c r="C203" s="30">
        <v>1741800</v>
      </c>
      <c r="D203"/>
    </row>
    <row r="204" spans="1:4" x14ac:dyDescent="0.3">
      <c r="A204" s="163" t="s">
        <v>256</v>
      </c>
      <c r="B204" s="30"/>
      <c r="C204" s="30"/>
      <c r="D204"/>
    </row>
    <row r="205" spans="1:4" x14ac:dyDescent="0.3">
      <c r="A205" s="161" t="s">
        <v>503</v>
      </c>
      <c r="B205" s="30">
        <v>0</v>
      </c>
      <c r="C205" s="30">
        <v>1741800</v>
      </c>
      <c r="D205"/>
    </row>
    <row r="206" spans="1:4" x14ac:dyDescent="0.3">
      <c r="A206" s="151" t="s">
        <v>9</v>
      </c>
      <c r="B206" s="30">
        <v>6900000</v>
      </c>
      <c r="C206" s="30">
        <v>9207000</v>
      </c>
      <c r="D206"/>
    </row>
    <row r="207" spans="1:4" x14ac:dyDescent="0.3">
      <c r="A207" s="160" t="s">
        <v>10</v>
      </c>
      <c r="B207" s="30">
        <v>6900000</v>
      </c>
      <c r="C207" s="30">
        <v>8857700</v>
      </c>
      <c r="D207"/>
    </row>
    <row r="208" spans="1:4" x14ac:dyDescent="0.3">
      <c r="A208" s="163" t="s">
        <v>256</v>
      </c>
      <c r="B208" s="30"/>
      <c r="C208" s="30"/>
      <c r="D208"/>
    </row>
    <row r="209" spans="1:4" x14ac:dyDescent="0.3">
      <c r="A209" s="161" t="s">
        <v>60</v>
      </c>
      <c r="B209" s="30">
        <v>800000</v>
      </c>
      <c r="C209" s="30">
        <v>800000</v>
      </c>
      <c r="D209"/>
    </row>
    <row r="210" spans="1:4" x14ac:dyDescent="0.3">
      <c r="A210" s="161" t="s">
        <v>63</v>
      </c>
      <c r="B210" s="30">
        <v>100000</v>
      </c>
      <c r="C210" s="30">
        <v>100000</v>
      </c>
      <c r="D210"/>
    </row>
    <row r="211" spans="1:4" x14ac:dyDescent="0.3">
      <c r="A211" s="161" t="s">
        <v>66</v>
      </c>
      <c r="B211" s="30">
        <v>700000</v>
      </c>
      <c r="C211" s="30">
        <v>700000</v>
      </c>
      <c r="D211"/>
    </row>
    <row r="212" spans="1:4" x14ac:dyDescent="0.3">
      <c r="A212" s="161" t="s">
        <v>62</v>
      </c>
      <c r="B212" s="30">
        <v>350000</v>
      </c>
      <c r="C212" s="30">
        <v>350000</v>
      </c>
      <c r="D212"/>
    </row>
    <row r="213" spans="1:4" x14ac:dyDescent="0.3">
      <c r="A213" s="161" t="s">
        <v>65</v>
      </c>
      <c r="B213" s="30">
        <v>400000</v>
      </c>
      <c r="C213" s="30">
        <v>400000</v>
      </c>
      <c r="D213"/>
    </row>
    <row r="214" spans="1:4" x14ac:dyDescent="0.3">
      <c r="A214" s="161" t="s">
        <v>64</v>
      </c>
      <c r="B214" s="30">
        <v>3950000</v>
      </c>
      <c r="C214" s="30">
        <v>3950000</v>
      </c>
      <c r="D214"/>
    </row>
    <row r="215" spans="1:4" x14ac:dyDescent="0.3">
      <c r="A215" s="161" t="s">
        <v>388</v>
      </c>
      <c r="B215" s="30">
        <v>500000</v>
      </c>
      <c r="C215" s="30">
        <v>500000</v>
      </c>
      <c r="D215"/>
    </row>
    <row r="216" spans="1:4" x14ac:dyDescent="0.3">
      <c r="A216" s="163" t="s">
        <v>342</v>
      </c>
      <c r="B216" s="30"/>
      <c r="C216" s="30"/>
      <c r="D216"/>
    </row>
    <row r="217" spans="1:4" x14ac:dyDescent="0.3">
      <c r="A217" s="161" t="s">
        <v>358</v>
      </c>
      <c r="B217" s="30">
        <v>0</v>
      </c>
      <c r="C217" s="30">
        <v>0</v>
      </c>
      <c r="D217"/>
    </row>
    <row r="218" spans="1:4" x14ac:dyDescent="0.3">
      <c r="A218" s="163" t="s">
        <v>357</v>
      </c>
      <c r="B218" s="30"/>
      <c r="C218" s="30"/>
      <c r="D218"/>
    </row>
    <row r="219" spans="1:4" x14ac:dyDescent="0.3">
      <c r="A219" s="161" t="s">
        <v>356</v>
      </c>
      <c r="B219" s="30">
        <v>100000</v>
      </c>
      <c r="C219" s="30">
        <v>100000</v>
      </c>
      <c r="D219"/>
    </row>
    <row r="220" spans="1:4" x14ac:dyDescent="0.3">
      <c r="A220" s="163" t="s">
        <v>359</v>
      </c>
      <c r="B220" s="30"/>
      <c r="C220" s="30"/>
      <c r="D220"/>
    </row>
    <row r="221" spans="1:4" x14ac:dyDescent="0.3">
      <c r="A221" s="161" t="s">
        <v>261</v>
      </c>
      <c r="B221" s="30">
        <v>0</v>
      </c>
      <c r="C221" s="30">
        <v>1957700</v>
      </c>
      <c r="D221"/>
    </row>
    <row r="222" spans="1:4" x14ac:dyDescent="0.3">
      <c r="A222" s="160" t="s">
        <v>13</v>
      </c>
      <c r="B222" s="30">
        <v>0</v>
      </c>
      <c r="C222" s="30">
        <v>349300</v>
      </c>
      <c r="D222"/>
    </row>
    <row r="223" spans="1:4" x14ac:dyDescent="0.3">
      <c r="A223" s="163" t="s">
        <v>256</v>
      </c>
      <c r="B223" s="30"/>
      <c r="C223" s="30"/>
      <c r="D223"/>
    </row>
    <row r="224" spans="1:4" x14ac:dyDescent="0.3">
      <c r="A224" s="161" t="s">
        <v>306</v>
      </c>
      <c r="B224" s="30">
        <v>0</v>
      </c>
      <c r="C224" s="30">
        <v>0</v>
      </c>
      <c r="D224"/>
    </row>
    <row r="225" spans="1:4" x14ac:dyDescent="0.3">
      <c r="A225" s="163" t="s">
        <v>360</v>
      </c>
      <c r="B225" s="30"/>
      <c r="C225" s="30"/>
      <c r="D225"/>
    </row>
    <row r="226" spans="1:4" x14ac:dyDescent="0.3">
      <c r="A226" s="161" t="s">
        <v>284</v>
      </c>
      <c r="B226" s="30">
        <v>0</v>
      </c>
      <c r="C226" s="30">
        <v>349300</v>
      </c>
      <c r="D226"/>
    </row>
    <row r="227" spans="1:4" x14ac:dyDescent="0.3">
      <c r="A227" s="14" t="s">
        <v>78</v>
      </c>
      <c r="B227" s="30">
        <v>0</v>
      </c>
      <c r="C227" s="30">
        <v>0</v>
      </c>
      <c r="D227"/>
    </row>
    <row r="228" spans="1:4" x14ac:dyDescent="0.3">
      <c r="A228" s="151" t="s">
        <v>303</v>
      </c>
      <c r="B228" s="30">
        <v>0</v>
      </c>
      <c r="C228" s="30">
        <v>0</v>
      </c>
      <c r="D228"/>
    </row>
    <row r="229" spans="1:4" x14ac:dyDescent="0.3">
      <c r="A229" s="160" t="s">
        <v>10</v>
      </c>
      <c r="B229" s="30">
        <v>0</v>
      </c>
      <c r="C229" s="30">
        <v>0</v>
      </c>
      <c r="D229"/>
    </row>
    <row r="230" spans="1:4" x14ac:dyDescent="0.3">
      <c r="A230" s="163" t="s">
        <v>342</v>
      </c>
      <c r="B230" s="30"/>
      <c r="C230" s="30"/>
      <c r="D230"/>
    </row>
    <row r="231" spans="1:4" x14ac:dyDescent="0.3">
      <c r="A231" s="161" t="s">
        <v>77</v>
      </c>
      <c r="B231" s="30">
        <v>0</v>
      </c>
      <c r="C231" s="30">
        <v>0</v>
      </c>
      <c r="D231"/>
    </row>
    <row r="232" spans="1:4" x14ac:dyDescent="0.3">
      <c r="A232" s="14" t="s">
        <v>80</v>
      </c>
      <c r="B232" s="30">
        <v>0</v>
      </c>
      <c r="C232" s="30">
        <v>198000</v>
      </c>
      <c r="D232"/>
    </row>
    <row r="233" spans="1:4" x14ac:dyDescent="0.3">
      <c r="A233" s="151" t="s">
        <v>75</v>
      </c>
      <c r="B233" s="30">
        <v>0</v>
      </c>
      <c r="C233" s="30">
        <v>198000</v>
      </c>
      <c r="D233"/>
    </row>
    <row r="234" spans="1:4" x14ac:dyDescent="0.3">
      <c r="A234" s="160" t="s">
        <v>10</v>
      </c>
      <c r="B234" s="30">
        <v>0</v>
      </c>
      <c r="C234" s="30">
        <v>198000</v>
      </c>
      <c r="D234"/>
    </row>
    <row r="235" spans="1:4" x14ac:dyDescent="0.3">
      <c r="A235" s="163" t="s">
        <v>342</v>
      </c>
      <c r="B235" s="30"/>
      <c r="C235" s="30"/>
      <c r="D235"/>
    </row>
    <row r="236" spans="1:4" x14ac:dyDescent="0.3">
      <c r="A236" s="161" t="s">
        <v>79</v>
      </c>
      <c r="B236" s="30">
        <v>0</v>
      </c>
      <c r="C236" s="30">
        <v>198000</v>
      </c>
      <c r="D236"/>
    </row>
    <row r="237" spans="1:4" x14ac:dyDescent="0.3">
      <c r="A237" s="14" t="s">
        <v>68</v>
      </c>
      <c r="B237" s="30">
        <v>510000</v>
      </c>
      <c r="C237" s="30">
        <v>510000</v>
      </c>
      <c r="D237"/>
    </row>
    <row r="238" spans="1:4" x14ac:dyDescent="0.3">
      <c r="A238" s="151" t="s">
        <v>20</v>
      </c>
      <c r="B238" s="30">
        <v>230000</v>
      </c>
      <c r="C238" s="30">
        <v>230000</v>
      </c>
      <c r="D238"/>
    </row>
    <row r="239" spans="1:4" x14ac:dyDescent="0.3">
      <c r="A239" s="160" t="s">
        <v>10</v>
      </c>
      <c r="B239" s="30">
        <v>230000</v>
      </c>
      <c r="C239" s="30">
        <v>230000</v>
      </c>
      <c r="D239"/>
    </row>
    <row r="240" spans="1:4" x14ac:dyDescent="0.3">
      <c r="A240" s="163" t="s">
        <v>256</v>
      </c>
      <c r="B240" s="30"/>
      <c r="C240" s="30"/>
      <c r="D240"/>
    </row>
    <row r="241" spans="1:4" x14ac:dyDescent="0.3">
      <c r="A241" s="161" t="s">
        <v>69</v>
      </c>
      <c r="B241" s="30">
        <v>230000</v>
      </c>
      <c r="C241" s="30">
        <v>230000</v>
      </c>
      <c r="D241"/>
    </row>
    <row r="242" spans="1:4" x14ac:dyDescent="0.3">
      <c r="A242" s="163" t="s">
        <v>342</v>
      </c>
      <c r="B242" s="30"/>
      <c r="C242" s="30"/>
      <c r="D242"/>
    </row>
    <row r="243" spans="1:4" x14ac:dyDescent="0.3">
      <c r="A243" s="161" t="s">
        <v>69</v>
      </c>
      <c r="B243" s="30">
        <v>0</v>
      </c>
      <c r="C243" s="30">
        <v>0</v>
      </c>
      <c r="D243"/>
    </row>
    <row r="244" spans="1:4" x14ac:dyDescent="0.3">
      <c r="A244" s="151" t="s">
        <v>24</v>
      </c>
      <c r="B244" s="30">
        <v>200000</v>
      </c>
      <c r="C244" s="30">
        <v>200000</v>
      </c>
      <c r="D244"/>
    </row>
    <row r="245" spans="1:4" x14ac:dyDescent="0.3">
      <c r="A245" s="160" t="s">
        <v>10</v>
      </c>
      <c r="B245" s="30">
        <v>200000</v>
      </c>
      <c r="C245" s="30">
        <v>200000</v>
      </c>
      <c r="D245"/>
    </row>
    <row r="246" spans="1:4" x14ac:dyDescent="0.3">
      <c r="A246" s="163" t="s">
        <v>256</v>
      </c>
      <c r="B246" s="30"/>
      <c r="C246" s="30"/>
      <c r="D246"/>
    </row>
    <row r="247" spans="1:4" x14ac:dyDescent="0.3">
      <c r="A247" s="161" t="s">
        <v>72</v>
      </c>
      <c r="B247" s="30">
        <v>20000</v>
      </c>
      <c r="C247" s="30">
        <v>20000</v>
      </c>
      <c r="D247"/>
    </row>
    <row r="248" spans="1:4" x14ac:dyDescent="0.3">
      <c r="A248" s="161" t="s">
        <v>70</v>
      </c>
      <c r="B248" s="30">
        <v>20000</v>
      </c>
      <c r="C248" s="30">
        <v>20000</v>
      </c>
      <c r="D248"/>
    </row>
    <row r="249" spans="1:4" x14ac:dyDescent="0.3">
      <c r="A249" s="161" t="s">
        <v>71</v>
      </c>
      <c r="B249" s="30">
        <v>160000</v>
      </c>
      <c r="C249" s="30">
        <v>160000</v>
      </c>
      <c r="D249"/>
    </row>
    <row r="250" spans="1:4" x14ac:dyDescent="0.3">
      <c r="A250" s="151" t="s">
        <v>303</v>
      </c>
      <c r="B250" s="30">
        <v>80000</v>
      </c>
      <c r="C250" s="30">
        <v>80000</v>
      </c>
      <c r="D250"/>
    </row>
    <row r="251" spans="1:4" x14ac:dyDescent="0.3">
      <c r="A251" s="160" t="s">
        <v>10</v>
      </c>
      <c r="B251" s="30">
        <v>80000</v>
      </c>
      <c r="C251" s="30">
        <v>80000</v>
      </c>
      <c r="D251"/>
    </row>
    <row r="252" spans="1:4" x14ac:dyDescent="0.3">
      <c r="A252" s="163" t="s">
        <v>256</v>
      </c>
      <c r="B252" s="30"/>
      <c r="C252" s="30"/>
      <c r="D252"/>
    </row>
    <row r="253" spans="1:4" x14ac:dyDescent="0.3">
      <c r="A253" s="161" t="s">
        <v>67</v>
      </c>
      <c r="B253" s="30">
        <v>80000</v>
      </c>
      <c r="C253" s="30">
        <v>80000</v>
      </c>
      <c r="D253"/>
    </row>
    <row r="254" spans="1:4" x14ac:dyDescent="0.3">
      <c r="A254" s="14" t="s">
        <v>74</v>
      </c>
      <c r="B254" s="30">
        <v>340000</v>
      </c>
      <c r="C254" s="30">
        <v>340000</v>
      </c>
      <c r="D254"/>
    </row>
    <row r="255" spans="1:4" x14ac:dyDescent="0.3">
      <c r="A255" s="151" t="s">
        <v>75</v>
      </c>
      <c r="B255" s="30">
        <v>340000</v>
      </c>
      <c r="C255" s="30">
        <v>340000</v>
      </c>
      <c r="D255"/>
    </row>
    <row r="256" spans="1:4" x14ac:dyDescent="0.3">
      <c r="A256" s="160" t="s">
        <v>10</v>
      </c>
      <c r="B256" s="30">
        <v>340000</v>
      </c>
      <c r="C256" s="30">
        <v>340000</v>
      </c>
      <c r="D256"/>
    </row>
    <row r="257" spans="1:4" x14ac:dyDescent="0.3">
      <c r="A257" s="163" t="s">
        <v>256</v>
      </c>
      <c r="B257" s="30"/>
      <c r="C257" s="30"/>
      <c r="D257"/>
    </row>
    <row r="258" spans="1:4" x14ac:dyDescent="0.3">
      <c r="A258" s="161" t="s">
        <v>73</v>
      </c>
      <c r="B258" s="30">
        <v>170000</v>
      </c>
      <c r="C258" s="30">
        <v>170000</v>
      </c>
      <c r="D258"/>
    </row>
    <row r="259" spans="1:4" x14ac:dyDescent="0.3">
      <c r="A259" s="161" t="s">
        <v>76</v>
      </c>
      <c r="B259" s="30">
        <v>170000</v>
      </c>
      <c r="C259" s="30">
        <v>170000</v>
      </c>
      <c r="D259"/>
    </row>
    <row r="260" spans="1:4" x14ac:dyDescent="0.3">
      <c r="A260" s="14" t="s">
        <v>82</v>
      </c>
      <c r="B260" s="30">
        <v>100000</v>
      </c>
      <c r="C260" s="30">
        <v>100000</v>
      </c>
      <c r="D260"/>
    </row>
    <row r="261" spans="1:4" x14ac:dyDescent="0.3">
      <c r="A261" s="151" t="s">
        <v>53</v>
      </c>
      <c r="B261" s="30">
        <v>100000</v>
      </c>
      <c r="C261" s="30">
        <v>100000</v>
      </c>
      <c r="D261"/>
    </row>
    <row r="262" spans="1:4" x14ac:dyDescent="0.3">
      <c r="A262" s="160" t="s">
        <v>10</v>
      </c>
      <c r="B262" s="30">
        <v>100000</v>
      </c>
      <c r="C262" s="30">
        <v>100000</v>
      </c>
      <c r="D262"/>
    </row>
    <row r="263" spans="1:4" x14ac:dyDescent="0.3">
      <c r="A263" s="163" t="s">
        <v>256</v>
      </c>
      <c r="B263" s="30"/>
      <c r="C263" s="30"/>
      <c r="D263"/>
    </row>
    <row r="264" spans="1:4" x14ac:dyDescent="0.3">
      <c r="A264" s="161" t="s">
        <v>81</v>
      </c>
      <c r="B264" s="30">
        <v>100000</v>
      </c>
      <c r="C264" s="30">
        <v>100000</v>
      </c>
      <c r="D264"/>
    </row>
    <row r="265" spans="1:4" x14ac:dyDescent="0.3">
      <c r="A265" s="14" t="s">
        <v>84</v>
      </c>
      <c r="B265" s="30">
        <v>150000</v>
      </c>
      <c r="C265" s="30">
        <v>150000</v>
      </c>
      <c r="D265"/>
    </row>
    <row r="266" spans="1:4" x14ac:dyDescent="0.3">
      <c r="A266" s="151" t="s">
        <v>53</v>
      </c>
      <c r="B266" s="30">
        <v>150000</v>
      </c>
      <c r="C266" s="30">
        <v>150000</v>
      </c>
      <c r="D266"/>
    </row>
    <row r="267" spans="1:4" x14ac:dyDescent="0.3">
      <c r="A267" s="160" t="s">
        <v>10</v>
      </c>
      <c r="B267" s="30">
        <v>150000</v>
      </c>
      <c r="C267" s="30">
        <v>150000</v>
      </c>
      <c r="D267"/>
    </row>
    <row r="268" spans="1:4" x14ac:dyDescent="0.3">
      <c r="A268" s="163" t="s">
        <v>256</v>
      </c>
      <c r="B268" s="30"/>
      <c r="C268" s="30"/>
      <c r="D268"/>
    </row>
    <row r="269" spans="1:4" x14ac:dyDescent="0.3">
      <c r="A269" s="161" t="s">
        <v>83</v>
      </c>
      <c r="B269" s="30">
        <v>150000</v>
      </c>
      <c r="C269" s="30">
        <v>150000</v>
      </c>
      <c r="D269"/>
    </row>
    <row r="270" spans="1:4" x14ac:dyDescent="0.3">
      <c r="A270" s="14" t="s">
        <v>86</v>
      </c>
      <c r="B270" s="30">
        <v>1000000</v>
      </c>
      <c r="C270" s="30">
        <v>1000000</v>
      </c>
      <c r="D270"/>
    </row>
    <row r="271" spans="1:4" x14ac:dyDescent="0.3">
      <c r="A271" s="151" t="s">
        <v>20</v>
      </c>
      <c r="B271" s="30">
        <v>1000000</v>
      </c>
      <c r="C271" s="30">
        <v>1000000</v>
      </c>
      <c r="D271"/>
    </row>
    <row r="272" spans="1:4" x14ac:dyDescent="0.3">
      <c r="A272" s="160" t="s">
        <v>10</v>
      </c>
      <c r="B272" s="30">
        <v>1000000</v>
      </c>
      <c r="C272" s="30">
        <v>1000000</v>
      </c>
      <c r="D272"/>
    </row>
    <row r="273" spans="1:4" x14ac:dyDescent="0.3">
      <c r="A273" s="163" t="s">
        <v>256</v>
      </c>
      <c r="B273" s="30"/>
      <c r="C273" s="30"/>
      <c r="D273"/>
    </row>
    <row r="274" spans="1:4" x14ac:dyDescent="0.3">
      <c r="A274" s="161" t="s">
        <v>87</v>
      </c>
      <c r="B274" s="30">
        <v>400000</v>
      </c>
      <c r="C274" s="30">
        <v>400000</v>
      </c>
      <c r="D274"/>
    </row>
    <row r="275" spans="1:4" x14ac:dyDescent="0.3">
      <c r="A275" s="161" t="s">
        <v>32</v>
      </c>
      <c r="B275" s="30">
        <v>200000</v>
      </c>
      <c r="C275" s="30">
        <v>200000</v>
      </c>
      <c r="D275"/>
    </row>
    <row r="276" spans="1:4" x14ac:dyDescent="0.3">
      <c r="A276" s="161" t="s">
        <v>88</v>
      </c>
      <c r="B276" s="30">
        <v>100000</v>
      </c>
      <c r="C276" s="30">
        <v>100000</v>
      </c>
      <c r="D276"/>
    </row>
    <row r="277" spans="1:4" x14ac:dyDescent="0.3">
      <c r="A277" s="161" t="s">
        <v>89</v>
      </c>
      <c r="B277" s="30">
        <v>100000</v>
      </c>
      <c r="C277" s="30">
        <v>100000</v>
      </c>
      <c r="D277"/>
    </row>
    <row r="278" spans="1:4" x14ac:dyDescent="0.3">
      <c r="A278" s="161" t="s">
        <v>85</v>
      </c>
      <c r="B278" s="30">
        <v>200000</v>
      </c>
      <c r="C278" s="30">
        <v>200000</v>
      </c>
      <c r="D278"/>
    </row>
    <row r="279" spans="1:4" x14ac:dyDescent="0.3">
      <c r="A279" s="163" t="s">
        <v>342</v>
      </c>
      <c r="B279" s="30"/>
      <c r="C279" s="30"/>
      <c r="D279"/>
    </row>
    <row r="280" spans="1:4" x14ac:dyDescent="0.3">
      <c r="A280" s="161" t="s">
        <v>292</v>
      </c>
      <c r="B280" s="30">
        <v>0</v>
      </c>
      <c r="C280" s="30">
        <v>0</v>
      </c>
      <c r="D280"/>
    </row>
    <row r="281" spans="1:4" x14ac:dyDescent="0.3">
      <c r="A281" s="161" t="s">
        <v>294</v>
      </c>
      <c r="B281" s="30">
        <v>0</v>
      </c>
      <c r="C281" s="30">
        <v>0</v>
      </c>
      <c r="D281"/>
    </row>
    <row r="282" spans="1:4" x14ac:dyDescent="0.3">
      <c r="A282" s="161" t="s">
        <v>293</v>
      </c>
      <c r="B282" s="30">
        <v>0</v>
      </c>
      <c r="C282" s="30">
        <v>0</v>
      </c>
      <c r="D282"/>
    </row>
    <row r="283" spans="1:4" x14ac:dyDescent="0.3">
      <c r="A283" s="161" t="s">
        <v>316</v>
      </c>
      <c r="B283" s="30">
        <v>0</v>
      </c>
      <c r="C283" s="30">
        <v>0</v>
      </c>
      <c r="D283"/>
    </row>
    <row r="284" spans="1:4" x14ac:dyDescent="0.3">
      <c r="A284" s="161" t="s">
        <v>361</v>
      </c>
      <c r="B284" s="30">
        <v>0</v>
      </c>
      <c r="C284" s="30">
        <v>0</v>
      </c>
      <c r="D284"/>
    </row>
    <row r="285" spans="1:4" x14ac:dyDescent="0.3">
      <c r="A285" s="160" t="s">
        <v>13</v>
      </c>
      <c r="B285" s="30">
        <v>0</v>
      </c>
      <c r="C285" s="30">
        <v>0</v>
      </c>
      <c r="D285"/>
    </row>
    <row r="286" spans="1:4" x14ac:dyDescent="0.3">
      <c r="A286" s="163" t="s">
        <v>256</v>
      </c>
      <c r="B286" s="30"/>
      <c r="C286" s="30"/>
      <c r="D286"/>
    </row>
    <row r="287" spans="1:4" x14ac:dyDescent="0.3">
      <c r="A287" s="161" t="s">
        <v>90</v>
      </c>
      <c r="B287" s="30">
        <v>0</v>
      </c>
      <c r="C287" s="30">
        <v>0</v>
      </c>
      <c r="D287"/>
    </row>
    <row r="288" spans="1:4" x14ac:dyDescent="0.3">
      <c r="A288" s="14" t="s">
        <v>92</v>
      </c>
      <c r="B288" s="30">
        <v>8470000</v>
      </c>
      <c r="C288" s="30">
        <v>8470000</v>
      </c>
      <c r="D288"/>
    </row>
    <row r="289" spans="1:4" x14ac:dyDescent="0.3">
      <c r="A289" s="151" t="s">
        <v>303</v>
      </c>
      <c r="B289" s="30">
        <v>8470000</v>
      </c>
      <c r="C289" s="30">
        <v>8470000</v>
      </c>
      <c r="D289"/>
    </row>
    <row r="290" spans="1:4" x14ac:dyDescent="0.3">
      <c r="A290" s="160" t="s">
        <v>10</v>
      </c>
      <c r="B290" s="30">
        <v>8470000</v>
      </c>
      <c r="C290" s="30">
        <v>8470000</v>
      </c>
      <c r="D290"/>
    </row>
    <row r="291" spans="1:4" x14ac:dyDescent="0.3">
      <c r="A291" s="163" t="s">
        <v>256</v>
      </c>
      <c r="B291" s="30"/>
      <c r="C291" s="30"/>
      <c r="D291"/>
    </row>
    <row r="292" spans="1:4" x14ac:dyDescent="0.3">
      <c r="A292" s="161" t="s">
        <v>91</v>
      </c>
      <c r="B292" s="30">
        <v>6640000</v>
      </c>
      <c r="C292" s="30">
        <v>6640000</v>
      </c>
      <c r="D292"/>
    </row>
    <row r="293" spans="1:4" x14ac:dyDescent="0.3">
      <c r="A293" s="161" t="s">
        <v>96</v>
      </c>
      <c r="B293" s="30">
        <v>1200000</v>
      </c>
      <c r="C293" s="30">
        <v>1200000</v>
      </c>
      <c r="D293"/>
    </row>
    <row r="294" spans="1:4" x14ac:dyDescent="0.3">
      <c r="A294" s="161" t="s">
        <v>383</v>
      </c>
      <c r="B294" s="30">
        <v>630000</v>
      </c>
      <c r="C294" s="30">
        <v>630000</v>
      </c>
      <c r="D294"/>
    </row>
    <row r="295" spans="1:4" x14ac:dyDescent="0.3">
      <c r="A295" s="14" t="s">
        <v>362</v>
      </c>
      <c r="B295" s="30">
        <v>0</v>
      </c>
      <c r="C295" s="30">
        <v>0</v>
      </c>
      <c r="D295"/>
    </row>
    <row r="296" spans="1:4" x14ac:dyDescent="0.3">
      <c r="A296" s="151" t="s">
        <v>303</v>
      </c>
      <c r="B296" s="30">
        <v>0</v>
      </c>
      <c r="C296" s="30">
        <v>0</v>
      </c>
      <c r="D296"/>
    </row>
    <row r="297" spans="1:4" x14ac:dyDescent="0.3">
      <c r="A297" s="160" t="s">
        <v>10</v>
      </c>
      <c r="B297" s="30">
        <v>0</v>
      </c>
      <c r="C297" s="30">
        <v>0</v>
      </c>
      <c r="D297"/>
    </row>
    <row r="298" spans="1:4" x14ac:dyDescent="0.3">
      <c r="A298" s="163" t="s">
        <v>342</v>
      </c>
      <c r="B298" s="30"/>
      <c r="C298" s="30"/>
      <c r="D298"/>
    </row>
    <row r="299" spans="1:4" x14ac:dyDescent="0.3">
      <c r="A299" s="161" t="s">
        <v>95</v>
      </c>
      <c r="B299" s="30">
        <v>0</v>
      </c>
      <c r="C299" s="30">
        <v>0</v>
      </c>
      <c r="D299"/>
    </row>
    <row r="300" spans="1:4" x14ac:dyDescent="0.3">
      <c r="A300" s="14" t="s">
        <v>94</v>
      </c>
      <c r="B300" s="30">
        <v>90948000</v>
      </c>
      <c r="C300" s="30">
        <v>91774900</v>
      </c>
      <c r="D300"/>
    </row>
    <row r="301" spans="1:4" x14ac:dyDescent="0.3">
      <c r="A301" s="151" t="s">
        <v>20</v>
      </c>
      <c r="B301" s="30">
        <v>5850000</v>
      </c>
      <c r="C301" s="30">
        <v>4135600</v>
      </c>
      <c r="D301"/>
    </row>
    <row r="302" spans="1:4" x14ac:dyDescent="0.3">
      <c r="A302" s="160" t="s">
        <v>10</v>
      </c>
      <c r="B302" s="30">
        <v>350000</v>
      </c>
      <c r="C302" s="30">
        <v>377400</v>
      </c>
      <c r="D302"/>
    </row>
    <row r="303" spans="1:4" x14ac:dyDescent="0.3">
      <c r="A303" s="163" t="s">
        <v>256</v>
      </c>
      <c r="B303" s="30"/>
      <c r="C303" s="30"/>
      <c r="D303"/>
    </row>
    <row r="304" spans="1:4" x14ac:dyDescent="0.3">
      <c r="A304" s="161" t="s">
        <v>119</v>
      </c>
      <c r="B304" s="30">
        <v>150000</v>
      </c>
      <c r="C304" s="30">
        <v>150000</v>
      </c>
      <c r="D304"/>
    </row>
    <row r="305" spans="1:8" x14ac:dyDescent="0.3">
      <c r="A305" s="161" t="s">
        <v>120</v>
      </c>
      <c r="B305" s="30">
        <v>200000</v>
      </c>
      <c r="C305" s="30">
        <v>200000</v>
      </c>
      <c r="D305"/>
    </row>
    <row r="306" spans="1:8" x14ac:dyDescent="0.3">
      <c r="A306" s="163" t="s">
        <v>465</v>
      </c>
      <c r="B306" s="30"/>
      <c r="C306" s="30"/>
      <c r="D306"/>
    </row>
    <row r="307" spans="1:8" x14ac:dyDescent="0.3">
      <c r="A307" s="161" t="s">
        <v>464</v>
      </c>
      <c r="B307" s="30">
        <v>0</v>
      </c>
      <c r="C307" s="30">
        <v>27400</v>
      </c>
      <c r="D307"/>
    </row>
    <row r="308" spans="1:8" x14ac:dyDescent="0.3">
      <c r="A308" s="160" t="s">
        <v>13</v>
      </c>
      <c r="B308" s="30">
        <v>5500000</v>
      </c>
      <c r="C308" s="30">
        <v>3758200</v>
      </c>
      <c r="D308"/>
    </row>
    <row r="309" spans="1:8" x14ac:dyDescent="0.3">
      <c r="A309" s="163" t="s">
        <v>256</v>
      </c>
      <c r="B309" s="30"/>
      <c r="C309" s="30"/>
      <c r="D309"/>
    </row>
    <row r="310" spans="1:8" x14ac:dyDescent="0.3">
      <c r="A310" s="161" t="s">
        <v>253</v>
      </c>
      <c r="B310" s="30">
        <v>5500000</v>
      </c>
      <c r="C310" s="30">
        <v>3758200</v>
      </c>
      <c r="D310"/>
    </row>
    <row r="311" spans="1:8" x14ac:dyDescent="0.3">
      <c r="A311" s="151" t="s">
        <v>24</v>
      </c>
      <c r="B311" s="30">
        <v>4220000</v>
      </c>
      <c r="C311" s="30">
        <v>4220000</v>
      </c>
      <c r="D311"/>
      <c r="H311" s="132"/>
    </row>
    <row r="312" spans="1:8" x14ac:dyDescent="0.3">
      <c r="A312" s="160" t="s">
        <v>10</v>
      </c>
      <c r="B312" s="30">
        <v>4220000</v>
      </c>
      <c r="C312" s="30">
        <v>4220000</v>
      </c>
      <c r="D312"/>
      <c r="H312" s="132"/>
    </row>
    <row r="313" spans="1:8" x14ac:dyDescent="0.3">
      <c r="A313" s="163" t="s">
        <v>256</v>
      </c>
      <c r="B313" s="30"/>
      <c r="C313" s="30"/>
      <c r="D313"/>
      <c r="H313" s="132"/>
    </row>
    <row r="314" spans="1:8" x14ac:dyDescent="0.3">
      <c r="A314" s="161" t="s">
        <v>55</v>
      </c>
      <c r="B314" s="30">
        <v>900000</v>
      </c>
      <c r="C314" s="30">
        <v>900000</v>
      </c>
      <c r="D314"/>
      <c r="H314" s="132"/>
    </row>
    <row r="315" spans="1:8" x14ac:dyDescent="0.3">
      <c r="A315" s="161" t="s">
        <v>116</v>
      </c>
      <c r="B315" s="30">
        <v>250000</v>
      </c>
      <c r="C315" s="30">
        <v>250000</v>
      </c>
      <c r="D315"/>
      <c r="H315" s="132"/>
    </row>
    <row r="316" spans="1:8" x14ac:dyDescent="0.3">
      <c r="A316" s="161" t="s">
        <v>106</v>
      </c>
      <c r="B316" s="30">
        <v>120000</v>
      </c>
      <c r="C316" s="30">
        <v>120000</v>
      </c>
      <c r="D316"/>
      <c r="H316" s="132"/>
    </row>
    <row r="317" spans="1:8" x14ac:dyDescent="0.3">
      <c r="A317" s="161" t="s">
        <v>36</v>
      </c>
      <c r="B317" s="30">
        <v>700000</v>
      </c>
      <c r="C317" s="30">
        <v>700000</v>
      </c>
      <c r="D317"/>
      <c r="H317" s="132"/>
    </row>
    <row r="318" spans="1:8" x14ac:dyDescent="0.3">
      <c r="A318" s="161" t="s">
        <v>118</v>
      </c>
      <c r="B318" s="30">
        <v>1050000</v>
      </c>
      <c r="C318" s="30">
        <v>1050000</v>
      </c>
      <c r="D318"/>
      <c r="H318" s="132"/>
    </row>
    <row r="319" spans="1:8" x14ac:dyDescent="0.3">
      <c r="A319" s="161" t="s">
        <v>117</v>
      </c>
      <c r="B319" s="30">
        <v>200000</v>
      </c>
      <c r="C319" s="30">
        <v>200000</v>
      </c>
      <c r="D319"/>
      <c r="H319" s="132"/>
    </row>
    <row r="320" spans="1:8" x14ac:dyDescent="0.3">
      <c r="A320" s="161" t="s">
        <v>371</v>
      </c>
      <c r="B320" s="30">
        <v>1000000</v>
      </c>
      <c r="C320" s="30">
        <v>1000000</v>
      </c>
      <c r="D320"/>
      <c r="H320" s="132"/>
    </row>
    <row r="321" spans="1:8" x14ac:dyDescent="0.3">
      <c r="A321" s="151" t="s">
        <v>303</v>
      </c>
      <c r="B321" s="30">
        <v>79878000</v>
      </c>
      <c r="C321" s="30">
        <v>82419300</v>
      </c>
      <c r="D321"/>
      <c r="H321" s="132"/>
    </row>
    <row r="322" spans="1:8" x14ac:dyDescent="0.3">
      <c r="A322" s="160" t="s">
        <v>10</v>
      </c>
      <c r="B322" s="30">
        <v>62368000</v>
      </c>
      <c r="C322" s="30">
        <v>64909300</v>
      </c>
      <c r="D322"/>
      <c r="H322" s="132"/>
    </row>
    <row r="323" spans="1:8" x14ac:dyDescent="0.3">
      <c r="A323" s="163" t="s">
        <v>256</v>
      </c>
      <c r="B323" s="30"/>
      <c r="C323" s="30"/>
      <c r="D323"/>
      <c r="H323" s="132"/>
    </row>
    <row r="324" spans="1:8" x14ac:dyDescent="0.3">
      <c r="A324" s="161" t="s">
        <v>111</v>
      </c>
      <c r="B324" s="30">
        <v>30000</v>
      </c>
      <c r="C324" s="30">
        <v>30000</v>
      </c>
      <c r="D324"/>
      <c r="H324" s="132"/>
    </row>
    <row r="325" spans="1:8" x14ac:dyDescent="0.3">
      <c r="A325" s="161" t="s">
        <v>95</v>
      </c>
      <c r="B325" s="30">
        <v>1000000</v>
      </c>
      <c r="C325" s="30">
        <v>1227500</v>
      </c>
      <c r="D325"/>
      <c r="H325" s="132"/>
    </row>
    <row r="326" spans="1:8" x14ac:dyDescent="0.3">
      <c r="A326" s="161" t="s">
        <v>101</v>
      </c>
      <c r="B326" s="30">
        <v>500000</v>
      </c>
      <c r="C326" s="30">
        <v>500000</v>
      </c>
      <c r="D326"/>
      <c r="H326" s="132"/>
    </row>
    <row r="327" spans="1:8" x14ac:dyDescent="0.3">
      <c r="A327" s="161" t="s">
        <v>102</v>
      </c>
      <c r="B327" s="30">
        <v>600000</v>
      </c>
      <c r="C327" s="30">
        <v>600000</v>
      </c>
      <c r="D327"/>
      <c r="H327" s="132"/>
    </row>
    <row r="328" spans="1:8" x14ac:dyDescent="0.3">
      <c r="A328" s="161" t="s">
        <v>93</v>
      </c>
      <c r="B328" s="30">
        <v>36500000</v>
      </c>
      <c r="C328" s="30">
        <v>38160000</v>
      </c>
      <c r="D328"/>
      <c r="H328" s="132"/>
    </row>
    <row r="329" spans="1:8" x14ac:dyDescent="0.3">
      <c r="A329" s="161" t="s">
        <v>105</v>
      </c>
      <c r="B329" s="30">
        <v>160000</v>
      </c>
      <c r="C329" s="30">
        <v>160000</v>
      </c>
      <c r="D329"/>
      <c r="F329" s="134"/>
      <c r="G329" s="134"/>
      <c r="H329" s="134"/>
    </row>
    <row r="330" spans="1:8" x14ac:dyDescent="0.3">
      <c r="A330" s="161" t="s">
        <v>98</v>
      </c>
      <c r="B330" s="30">
        <v>230000</v>
      </c>
      <c r="C330" s="30">
        <v>230000</v>
      </c>
      <c r="D330"/>
    </row>
    <row r="331" spans="1:8" x14ac:dyDescent="0.3">
      <c r="A331" s="161" t="s">
        <v>100</v>
      </c>
      <c r="B331" s="30">
        <v>40000</v>
      </c>
      <c r="C331" s="30">
        <v>40000</v>
      </c>
      <c r="D331"/>
    </row>
    <row r="332" spans="1:8" x14ac:dyDescent="0.3">
      <c r="A332" s="161" t="s">
        <v>109</v>
      </c>
      <c r="B332" s="30">
        <v>100000</v>
      </c>
      <c r="C332" s="30">
        <v>100000</v>
      </c>
      <c r="D332"/>
    </row>
    <row r="333" spans="1:8" x14ac:dyDescent="0.3">
      <c r="A333" s="161" t="s">
        <v>113</v>
      </c>
      <c r="B333" s="30">
        <v>50000</v>
      </c>
      <c r="C333" s="30">
        <v>50000</v>
      </c>
      <c r="D333"/>
    </row>
    <row r="334" spans="1:8" x14ac:dyDescent="0.3">
      <c r="A334" s="161" t="s">
        <v>108</v>
      </c>
      <c r="B334" s="30">
        <v>2000000</v>
      </c>
      <c r="C334" s="30">
        <v>2000000</v>
      </c>
      <c r="D334"/>
    </row>
    <row r="335" spans="1:8" x14ac:dyDescent="0.3">
      <c r="A335" s="161" t="s">
        <v>99</v>
      </c>
      <c r="B335" s="30">
        <v>178000</v>
      </c>
      <c r="C335" s="30">
        <v>178000</v>
      </c>
      <c r="D335"/>
    </row>
    <row r="336" spans="1:8" x14ac:dyDescent="0.3">
      <c r="A336" s="161" t="s">
        <v>88</v>
      </c>
      <c r="B336" s="30">
        <v>100000</v>
      </c>
      <c r="C336" s="30">
        <v>100000</v>
      </c>
      <c r="D336"/>
    </row>
    <row r="337" spans="1:4" x14ac:dyDescent="0.3">
      <c r="A337" s="161" t="s">
        <v>103</v>
      </c>
      <c r="B337" s="30">
        <v>500000</v>
      </c>
      <c r="C337" s="30">
        <v>500000</v>
      </c>
      <c r="D337"/>
    </row>
    <row r="338" spans="1:4" x14ac:dyDescent="0.3">
      <c r="A338" s="161" t="s">
        <v>106</v>
      </c>
      <c r="B338" s="30">
        <v>1150000</v>
      </c>
      <c r="C338" s="30">
        <v>1150000</v>
      </c>
      <c r="D338"/>
    </row>
    <row r="339" spans="1:4" x14ac:dyDescent="0.3">
      <c r="A339" s="161" t="s">
        <v>110</v>
      </c>
      <c r="B339" s="30">
        <v>1400000</v>
      </c>
      <c r="C339" s="30">
        <v>1400000</v>
      </c>
      <c r="D339"/>
    </row>
    <row r="340" spans="1:4" x14ac:dyDescent="0.3">
      <c r="A340" s="161" t="s">
        <v>96</v>
      </c>
      <c r="B340" s="30">
        <v>9800000</v>
      </c>
      <c r="C340" s="30">
        <v>10220000</v>
      </c>
      <c r="D340"/>
    </row>
    <row r="341" spans="1:4" x14ac:dyDescent="0.3">
      <c r="A341" s="161" t="s">
        <v>107</v>
      </c>
      <c r="B341" s="30">
        <v>400000</v>
      </c>
      <c r="C341" s="30">
        <v>483800</v>
      </c>
      <c r="D341"/>
    </row>
    <row r="342" spans="1:4" x14ac:dyDescent="0.3">
      <c r="A342" s="161" t="s">
        <v>104</v>
      </c>
      <c r="B342" s="30">
        <v>550000</v>
      </c>
      <c r="C342" s="30">
        <v>550000</v>
      </c>
      <c r="D342"/>
    </row>
    <row r="343" spans="1:4" x14ac:dyDescent="0.3">
      <c r="A343" s="161" t="s">
        <v>97</v>
      </c>
      <c r="B343" s="30">
        <v>3550000</v>
      </c>
      <c r="C343" s="30">
        <v>3700000</v>
      </c>
      <c r="D343"/>
    </row>
    <row r="344" spans="1:4" x14ac:dyDescent="0.3">
      <c r="A344" s="163" t="s">
        <v>260</v>
      </c>
      <c r="B344" s="30"/>
      <c r="C344" s="30"/>
      <c r="D344"/>
    </row>
    <row r="345" spans="1:4" x14ac:dyDescent="0.3">
      <c r="A345" s="161" t="s">
        <v>112</v>
      </c>
      <c r="B345" s="30">
        <v>3530000</v>
      </c>
      <c r="C345" s="30">
        <v>3530000</v>
      </c>
      <c r="D345"/>
    </row>
    <row r="346" spans="1:4" x14ac:dyDescent="0.3">
      <c r="A346" s="163" t="s">
        <v>342</v>
      </c>
      <c r="B346" s="30"/>
      <c r="C346" s="30"/>
      <c r="D346"/>
    </row>
    <row r="347" spans="1:4" x14ac:dyDescent="0.3">
      <c r="A347" s="161" t="s">
        <v>93</v>
      </c>
      <c r="B347" s="30">
        <v>0</v>
      </c>
      <c r="C347" s="30">
        <v>0</v>
      </c>
      <c r="D347"/>
    </row>
    <row r="348" spans="1:4" x14ac:dyDescent="0.3">
      <c r="A348" s="161" t="s">
        <v>276</v>
      </c>
      <c r="B348" s="30">
        <v>0</v>
      </c>
      <c r="C348" s="30">
        <v>0</v>
      </c>
      <c r="D348"/>
    </row>
    <row r="349" spans="1:4" x14ac:dyDescent="0.3">
      <c r="A349" s="161" t="s">
        <v>283</v>
      </c>
      <c r="B349" s="30">
        <v>0</v>
      </c>
      <c r="C349" s="30">
        <v>0</v>
      </c>
      <c r="D349"/>
    </row>
    <row r="350" spans="1:4" x14ac:dyDescent="0.3">
      <c r="A350" s="160" t="s">
        <v>13</v>
      </c>
      <c r="B350" s="30">
        <v>17510000</v>
      </c>
      <c r="C350" s="30">
        <v>17510000</v>
      </c>
      <c r="D350"/>
    </row>
    <row r="351" spans="1:4" x14ac:dyDescent="0.3">
      <c r="A351" s="163" t="s">
        <v>256</v>
      </c>
      <c r="B351" s="30"/>
      <c r="C351" s="30"/>
      <c r="D351"/>
    </row>
    <row r="352" spans="1:4" x14ac:dyDescent="0.3">
      <c r="A352" s="161" t="s">
        <v>114</v>
      </c>
      <c r="B352" s="30">
        <v>100000</v>
      </c>
      <c r="C352" s="30">
        <v>100000</v>
      </c>
      <c r="D352"/>
    </row>
    <row r="353" spans="1:4" x14ac:dyDescent="0.3">
      <c r="A353" s="161" t="s">
        <v>115</v>
      </c>
      <c r="B353" s="30">
        <v>560000</v>
      </c>
      <c r="C353" s="30">
        <v>560000</v>
      </c>
      <c r="D353"/>
    </row>
    <row r="354" spans="1:4" x14ac:dyDescent="0.3">
      <c r="A354" s="161" t="s">
        <v>308</v>
      </c>
      <c r="B354" s="30">
        <v>750000</v>
      </c>
      <c r="C354" s="30">
        <v>750000</v>
      </c>
      <c r="D354"/>
    </row>
    <row r="355" spans="1:4" x14ac:dyDescent="0.3">
      <c r="A355" s="161" t="s">
        <v>363</v>
      </c>
      <c r="B355" s="30">
        <v>100000</v>
      </c>
      <c r="C355" s="30">
        <v>100000</v>
      </c>
      <c r="D355"/>
    </row>
    <row r="356" spans="1:4" x14ac:dyDescent="0.3">
      <c r="A356" s="163" t="s">
        <v>311</v>
      </c>
      <c r="B356" s="30"/>
      <c r="C356" s="30"/>
      <c r="D356"/>
    </row>
    <row r="357" spans="1:4" x14ac:dyDescent="0.3">
      <c r="A357" s="161" t="s">
        <v>309</v>
      </c>
      <c r="B357" s="30">
        <v>16000000</v>
      </c>
      <c r="C357" s="30">
        <v>16000000</v>
      </c>
      <c r="D357"/>
    </row>
    <row r="358" spans="1:4" x14ac:dyDescent="0.3">
      <c r="A358" s="151" t="s">
        <v>385</v>
      </c>
      <c r="B358" s="30">
        <v>1000000</v>
      </c>
      <c r="C358" s="30">
        <v>1000000</v>
      </c>
      <c r="D358"/>
    </row>
    <row r="359" spans="1:4" x14ac:dyDescent="0.3">
      <c r="A359" s="160" t="s">
        <v>10</v>
      </c>
      <c r="B359" s="30">
        <v>1000000</v>
      </c>
      <c r="C359" s="30">
        <v>1000000</v>
      </c>
      <c r="D359"/>
    </row>
    <row r="360" spans="1:4" x14ac:dyDescent="0.3">
      <c r="A360" s="163" t="s">
        <v>256</v>
      </c>
      <c r="B360" s="30"/>
      <c r="C360" s="30"/>
      <c r="D360"/>
    </row>
    <row r="361" spans="1:4" x14ac:dyDescent="0.3">
      <c r="A361" s="161" t="s">
        <v>386</v>
      </c>
      <c r="B361" s="30">
        <v>1000000</v>
      </c>
      <c r="C361" s="30">
        <v>1000000</v>
      </c>
      <c r="D361"/>
    </row>
    <row r="362" spans="1:4" x14ac:dyDescent="0.3">
      <c r="A362" s="14" t="s">
        <v>122</v>
      </c>
      <c r="B362" s="30">
        <v>140000</v>
      </c>
      <c r="C362" s="30">
        <v>140000</v>
      </c>
      <c r="D362"/>
    </row>
    <row r="363" spans="1:4" x14ac:dyDescent="0.3">
      <c r="A363" s="151" t="s">
        <v>303</v>
      </c>
      <c r="B363" s="30">
        <v>140000</v>
      </c>
      <c r="C363" s="30">
        <v>140000</v>
      </c>
      <c r="D363"/>
    </row>
    <row r="364" spans="1:4" x14ac:dyDescent="0.3">
      <c r="A364" s="160" t="s">
        <v>10</v>
      </c>
      <c r="B364" s="30">
        <v>140000</v>
      </c>
      <c r="C364" s="30">
        <v>140000</v>
      </c>
      <c r="D364"/>
    </row>
    <row r="365" spans="1:4" x14ac:dyDescent="0.3">
      <c r="A365" s="163" t="s">
        <v>256</v>
      </c>
      <c r="B365" s="30"/>
      <c r="C365" s="30"/>
      <c r="D365"/>
    </row>
    <row r="366" spans="1:4" x14ac:dyDescent="0.3">
      <c r="A366" s="161" t="s">
        <v>121</v>
      </c>
      <c r="B366" s="30">
        <v>140000</v>
      </c>
      <c r="C366" s="30">
        <v>140000</v>
      </c>
      <c r="D366"/>
    </row>
    <row r="367" spans="1:4" x14ac:dyDescent="0.3">
      <c r="A367" s="14" t="s">
        <v>124</v>
      </c>
      <c r="B367" s="30">
        <v>400000</v>
      </c>
      <c r="C367" s="30">
        <v>400000</v>
      </c>
      <c r="D367"/>
    </row>
    <row r="368" spans="1:4" x14ac:dyDescent="0.3">
      <c r="A368" s="151" t="s">
        <v>303</v>
      </c>
      <c r="B368" s="30">
        <v>400000</v>
      </c>
      <c r="C368" s="30">
        <v>400000</v>
      </c>
      <c r="D368"/>
    </row>
    <row r="369" spans="1:4" x14ac:dyDescent="0.3">
      <c r="A369" s="160" t="s">
        <v>10</v>
      </c>
      <c r="B369" s="30">
        <v>400000</v>
      </c>
      <c r="C369" s="30">
        <v>400000</v>
      </c>
      <c r="D369"/>
    </row>
    <row r="370" spans="1:4" x14ac:dyDescent="0.3">
      <c r="A370" s="163" t="s">
        <v>256</v>
      </c>
      <c r="B370" s="30"/>
      <c r="C370" s="30"/>
      <c r="D370"/>
    </row>
    <row r="371" spans="1:4" x14ac:dyDescent="0.3">
      <c r="A371" s="161" t="s">
        <v>123</v>
      </c>
      <c r="B371" s="30">
        <v>400000</v>
      </c>
      <c r="C371" s="30">
        <v>400000</v>
      </c>
      <c r="D371"/>
    </row>
    <row r="372" spans="1:4" x14ac:dyDescent="0.3">
      <c r="A372" s="14" t="s">
        <v>126</v>
      </c>
      <c r="B372" s="30">
        <v>0</v>
      </c>
      <c r="C372" s="30">
        <v>3974600</v>
      </c>
      <c r="D372"/>
    </row>
    <row r="373" spans="1:4" x14ac:dyDescent="0.3">
      <c r="A373" s="151" t="s">
        <v>20</v>
      </c>
      <c r="B373" s="30">
        <v>0</v>
      </c>
      <c r="C373" s="30">
        <v>3974600</v>
      </c>
      <c r="D373"/>
    </row>
    <row r="374" spans="1:4" x14ac:dyDescent="0.3">
      <c r="A374" s="160" t="s">
        <v>10</v>
      </c>
      <c r="B374" s="30">
        <v>0</v>
      </c>
      <c r="C374" s="30">
        <v>0</v>
      </c>
      <c r="D374"/>
    </row>
    <row r="375" spans="1:4" x14ac:dyDescent="0.3">
      <c r="A375" s="163" t="s">
        <v>342</v>
      </c>
      <c r="B375" s="30"/>
      <c r="C375" s="30"/>
      <c r="D375"/>
    </row>
    <row r="376" spans="1:4" x14ac:dyDescent="0.3">
      <c r="A376" s="161" t="s">
        <v>125</v>
      </c>
      <c r="B376" s="30">
        <v>0</v>
      </c>
      <c r="C376" s="30">
        <v>0</v>
      </c>
      <c r="D376"/>
    </row>
    <row r="377" spans="1:4" x14ac:dyDescent="0.3">
      <c r="A377" s="160" t="s">
        <v>13</v>
      </c>
      <c r="B377" s="30">
        <v>0</v>
      </c>
      <c r="C377" s="30">
        <v>3974600</v>
      </c>
      <c r="D377"/>
    </row>
    <row r="378" spans="1:4" x14ac:dyDescent="0.3">
      <c r="A378" s="163" t="s">
        <v>501</v>
      </c>
      <c r="B378" s="30"/>
      <c r="C378" s="30"/>
      <c r="D378"/>
    </row>
    <row r="379" spans="1:4" x14ac:dyDescent="0.3">
      <c r="A379" s="161" t="s">
        <v>125</v>
      </c>
      <c r="B379" s="30">
        <v>0</v>
      </c>
      <c r="C379" s="30">
        <v>3974600</v>
      </c>
      <c r="D379"/>
    </row>
    <row r="380" spans="1:4" x14ac:dyDescent="0.3">
      <c r="A380" s="14" t="s">
        <v>128</v>
      </c>
      <c r="B380" s="30">
        <v>168924800</v>
      </c>
      <c r="C380" s="30">
        <v>310022000</v>
      </c>
      <c r="D380"/>
    </row>
    <row r="381" spans="1:4" x14ac:dyDescent="0.3">
      <c r="B381"/>
      <c r="C381"/>
      <c r="D381"/>
    </row>
    <row r="382" spans="1:4" x14ac:dyDescent="0.3">
      <c r="B382"/>
      <c r="C382"/>
      <c r="D382"/>
    </row>
    <row r="383" spans="1:4" x14ac:dyDescent="0.3">
      <c r="B383"/>
      <c r="C383"/>
      <c r="D383"/>
    </row>
    <row r="384" spans="1:4" x14ac:dyDescent="0.3">
      <c r="B384"/>
      <c r="C384"/>
      <c r="D384"/>
    </row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</sheetData>
  <pageMargins left="0.7" right="0.7" top="0.78740157499999996" bottom="0.78740157499999996" header="0.3" footer="0.3"/>
  <pageSetup paperSize="9" scale="71" fitToHeight="0" orientation="portrait" r:id="rId2"/>
  <headerFooter>
    <oddFooter>&amp;C&amp;A&amp;P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fitToPage="1"/>
  </sheetPr>
  <dimension ref="A1:D79"/>
  <sheetViews>
    <sheetView zoomScaleNormal="100" workbookViewId="0">
      <selection activeCell="C135" sqref="C135"/>
    </sheetView>
  </sheetViews>
  <sheetFormatPr defaultRowHeight="14.4" x14ac:dyDescent="0.3"/>
  <cols>
    <col min="1" max="1" width="30.77734375" style="156" bestFit="1" customWidth="1"/>
    <col min="2" max="3" width="12.77734375" style="30" bestFit="1" customWidth="1"/>
    <col min="4" max="4" width="12.88671875" style="30" bestFit="1" customWidth="1"/>
  </cols>
  <sheetData>
    <row r="1" spans="1:4" s="132" customFormat="1" ht="18" x14ac:dyDescent="0.35">
      <c r="A1" s="29" t="s">
        <v>417</v>
      </c>
      <c r="B1" s="30"/>
      <c r="C1" s="30"/>
      <c r="D1" s="30"/>
    </row>
    <row r="2" spans="1:4" ht="18" x14ac:dyDescent="0.35">
      <c r="A2" s="46" t="s">
        <v>410</v>
      </c>
    </row>
    <row r="4" spans="1:4" s="42" customFormat="1" ht="32.25" customHeight="1" x14ac:dyDescent="0.3">
      <c r="A4" s="153" t="s">
        <v>212</v>
      </c>
      <c r="B4" s="44" t="s">
        <v>367</v>
      </c>
      <c r="C4" s="44" t="s">
        <v>368</v>
      </c>
      <c r="D4" s="44" t="s">
        <v>369</v>
      </c>
    </row>
    <row r="5" spans="1:4" s="39" customFormat="1" x14ac:dyDescent="0.3">
      <c r="A5" s="154" t="s">
        <v>218</v>
      </c>
      <c r="B5" s="45">
        <f>'Zdaňovaná činnost data'!D4-'Zdaňovaná činnost data'!D14</f>
        <v>56300000</v>
      </c>
      <c r="C5" s="45">
        <f>'Zdaňovaná činnost data'!E4-'Zdaňovaná činnost data'!E14</f>
        <v>56300000</v>
      </c>
      <c r="D5" s="45">
        <f>'Zdaňovaná činnost data'!F4-'Zdaňovaná činnost data'!F14</f>
        <v>10600000</v>
      </c>
    </row>
    <row r="7" spans="1:4" s="42" customFormat="1" ht="28.8" x14ac:dyDescent="0.3">
      <c r="A7" s="155" t="s">
        <v>210</v>
      </c>
      <c r="B7" s="172" t="s">
        <v>318</v>
      </c>
      <c r="C7" s="172" t="s">
        <v>366</v>
      </c>
      <c r="D7" s="172" t="s">
        <v>320</v>
      </c>
    </row>
    <row r="8" spans="1:4" x14ac:dyDescent="0.3">
      <c r="A8" s="14" t="s">
        <v>174</v>
      </c>
      <c r="B8" s="30">
        <v>45200000</v>
      </c>
      <c r="C8" s="30">
        <v>45200000</v>
      </c>
      <c r="D8" s="30">
        <v>43800000</v>
      </c>
    </row>
    <row r="9" spans="1:4" x14ac:dyDescent="0.3">
      <c r="A9" s="14" t="s">
        <v>195</v>
      </c>
      <c r="B9" s="30">
        <v>8000000</v>
      </c>
      <c r="C9" s="30">
        <v>8000000</v>
      </c>
      <c r="D9" s="30">
        <v>7800000</v>
      </c>
    </row>
    <row r="10" spans="1:4" x14ac:dyDescent="0.3">
      <c r="A10" s="14" t="s">
        <v>194</v>
      </c>
      <c r="B10" s="30">
        <v>35000000</v>
      </c>
      <c r="C10" s="30">
        <v>35000000</v>
      </c>
      <c r="D10" s="30">
        <v>34200000</v>
      </c>
    </row>
    <row r="11" spans="1:4" x14ac:dyDescent="0.3">
      <c r="A11" s="14" t="s">
        <v>175</v>
      </c>
      <c r="B11" s="30">
        <v>2200000</v>
      </c>
      <c r="C11" s="30">
        <v>2200000</v>
      </c>
      <c r="D11" s="30">
        <v>1800000</v>
      </c>
    </row>
    <row r="12" spans="1:4" x14ac:dyDescent="0.3">
      <c r="A12" s="14" t="s">
        <v>176</v>
      </c>
      <c r="B12" s="30">
        <v>42200000</v>
      </c>
      <c r="C12" s="30">
        <v>42200000</v>
      </c>
      <c r="D12" s="30">
        <v>100000</v>
      </c>
    </row>
    <row r="13" spans="1:4" x14ac:dyDescent="0.3">
      <c r="A13" s="14" t="s">
        <v>176</v>
      </c>
      <c r="B13" s="30">
        <v>0</v>
      </c>
      <c r="C13" s="30">
        <v>0</v>
      </c>
      <c r="D13" s="30">
        <v>0</v>
      </c>
    </row>
    <row r="14" spans="1:4" x14ac:dyDescent="0.3">
      <c r="A14" s="14" t="s">
        <v>177</v>
      </c>
      <c r="B14" s="30">
        <v>100000</v>
      </c>
      <c r="C14" s="30">
        <v>100000</v>
      </c>
      <c r="D14" s="30">
        <v>100000</v>
      </c>
    </row>
    <row r="15" spans="1:4" x14ac:dyDescent="0.3">
      <c r="A15" s="14" t="s">
        <v>221</v>
      </c>
      <c r="B15" s="30">
        <v>0</v>
      </c>
      <c r="C15" s="30">
        <v>0</v>
      </c>
      <c r="D15" s="30">
        <v>0</v>
      </c>
    </row>
    <row r="16" spans="1:4" x14ac:dyDescent="0.3">
      <c r="A16" s="14" t="s">
        <v>222</v>
      </c>
      <c r="B16" s="30">
        <v>42100000</v>
      </c>
      <c r="C16" s="30">
        <v>42100000</v>
      </c>
      <c r="D16" s="30">
        <v>0</v>
      </c>
    </row>
    <row r="17" spans="1:4" x14ac:dyDescent="0.3">
      <c r="A17" s="150" t="s">
        <v>128</v>
      </c>
      <c r="B17" s="170">
        <v>87400000</v>
      </c>
      <c r="C17" s="170">
        <v>87400000</v>
      </c>
      <c r="D17" s="170">
        <v>43900000</v>
      </c>
    </row>
    <row r="19" spans="1:4" s="42" customFormat="1" ht="28.8" x14ac:dyDescent="0.3">
      <c r="A19" s="155" t="s">
        <v>211</v>
      </c>
      <c r="B19" s="172" t="s">
        <v>318</v>
      </c>
      <c r="C19" s="172" t="s">
        <v>319</v>
      </c>
      <c r="D19" s="172" t="s">
        <v>320</v>
      </c>
    </row>
    <row r="20" spans="1:4" x14ac:dyDescent="0.3">
      <c r="A20" s="14" t="s">
        <v>377</v>
      </c>
      <c r="B20" s="30">
        <v>10900000</v>
      </c>
      <c r="C20" s="30">
        <v>8100000</v>
      </c>
      <c r="D20" s="30">
        <v>4950000</v>
      </c>
    </row>
    <row r="21" spans="1:4" x14ac:dyDescent="0.3">
      <c r="A21" s="162" t="s">
        <v>178</v>
      </c>
      <c r="B21" s="30">
        <v>9000000</v>
      </c>
      <c r="C21" s="30">
        <v>6500000</v>
      </c>
      <c r="D21" s="30">
        <v>3900000</v>
      </c>
    </row>
    <row r="22" spans="1:4" x14ac:dyDescent="0.3">
      <c r="A22" s="162" t="s">
        <v>179</v>
      </c>
      <c r="B22" s="30">
        <v>1900000</v>
      </c>
      <c r="C22" s="30">
        <v>1600000</v>
      </c>
      <c r="D22" s="30">
        <v>1050000</v>
      </c>
    </row>
    <row r="23" spans="1:4" x14ac:dyDescent="0.3">
      <c r="A23" s="14" t="s">
        <v>378</v>
      </c>
      <c r="B23" s="30">
        <v>0</v>
      </c>
      <c r="C23" s="30">
        <v>2800000</v>
      </c>
      <c r="D23" s="30">
        <v>7100000</v>
      </c>
    </row>
    <row r="24" spans="1:4" x14ac:dyDescent="0.3">
      <c r="A24" s="162" t="s">
        <v>178</v>
      </c>
      <c r="B24" s="30">
        <v>0</v>
      </c>
      <c r="C24" s="30">
        <v>2500000</v>
      </c>
      <c r="D24" s="30">
        <v>5100000</v>
      </c>
    </row>
    <row r="25" spans="1:4" ht="19.5" customHeight="1" x14ac:dyDescent="0.3">
      <c r="A25" s="162" t="s">
        <v>179</v>
      </c>
      <c r="B25" s="30">
        <v>0</v>
      </c>
      <c r="C25" s="30">
        <v>300000</v>
      </c>
      <c r="D25" s="30">
        <v>1000000</v>
      </c>
    </row>
    <row r="26" spans="1:4" x14ac:dyDescent="0.3">
      <c r="A26" s="162" t="s">
        <v>375</v>
      </c>
      <c r="B26" s="30">
        <v>0</v>
      </c>
      <c r="C26" s="30">
        <v>0</v>
      </c>
      <c r="D26" s="30">
        <v>1000000</v>
      </c>
    </row>
    <row r="27" spans="1:4" x14ac:dyDescent="0.3">
      <c r="A27" s="14" t="s">
        <v>379</v>
      </c>
      <c r="B27" s="30">
        <v>9500000</v>
      </c>
      <c r="C27" s="30">
        <v>9500000</v>
      </c>
      <c r="D27" s="30">
        <v>9500000</v>
      </c>
    </row>
    <row r="28" spans="1:4" x14ac:dyDescent="0.3">
      <c r="A28" s="162" t="s">
        <v>262</v>
      </c>
      <c r="B28" s="30">
        <v>4500000</v>
      </c>
      <c r="C28" s="30">
        <v>4500000</v>
      </c>
      <c r="D28" s="30">
        <v>4500000</v>
      </c>
    </row>
    <row r="29" spans="1:4" x14ac:dyDescent="0.3">
      <c r="A29" s="162" t="s">
        <v>263</v>
      </c>
      <c r="B29" s="30">
        <v>4000000</v>
      </c>
      <c r="C29" s="30">
        <v>4000000</v>
      </c>
      <c r="D29" s="30">
        <v>0</v>
      </c>
    </row>
    <row r="30" spans="1:4" x14ac:dyDescent="0.3">
      <c r="A30" s="162" t="s">
        <v>370</v>
      </c>
      <c r="B30" s="30">
        <v>1000000</v>
      </c>
      <c r="C30" s="30">
        <v>1000000</v>
      </c>
      <c r="D30" s="30">
        <v>2000000</v>
      </c>
    </row>
    <row r="31" spans="1:4" x14ac:dyDescent="0.3">
      <c r="A31" s="162" t="s">
        <v>376</v>
      </c>
      <c r="B31" s="30">
        <v>0</v>
      </c>
      <c r="C31" s="30">
        <v>0</v>
      </c>
      <c r="D31" s="30">
        <v>3000000</v>
      </c>
    </row>
    <row r="32" spans="1:4" x14ac:dyDescent="0.3">
      <c r="A32" s="14" t="s">
        <v>380</v>
      </c>
      <c r="B32" s="30">
        <v>10700000</v>
      </c>
      <c r="C32" s="30">
        <v>10700000</v>
      </c>
      <c r="D32" s="30">
        <v>11250000</v>
      </c>
    </row>
    <row r="33" spans="1:4" x14ac:dyDescent="0.3">
      <c r="A33" s="162" t="s">
        <v>180</v>
      </c>
      <c r="B33" s="30">
        <v>9000000</v>
      </c>
      <c r="C33" s="30">
        <v>9000000</v>
      </c>
      <c r="D33" s="30">
        <v>10000000</v>
      </c>
    </row>
    <row r="34" spans="1:4" x14ac:dyDescent="0.3">
      <c r="A34" s="162" t="s">
        <v>181</v>
      </c>
      <c r="B34" s="30">
        <v>1700000</v>
      </c>
      <c r="C34" s="30">
        <v>1700000</v>
      </c>
      <c r="D34" s="30">
        <v>1250000</v>
      </c>
    </row>
    <row r="35" spans="1:4" x14ac:dyDescent="0.3">
      <c r="A35" s="14" t="s">
        <v>381</v>
      </c>
      <c r="B35" s="30">
        <v>0</v>
      </c>
      <c r="C35" s="30">
        <v>0</v>
      </c>
      <c r="D35" s="30">
        <v>500000</v>
      </c>
    </row>
    <row r="36" spans="1:4" x14ac:dyDescent="0.3">
      <c r="A36" s="162" t="s">
        <v>181</v>
      </c>
      <c r="B36" s="30">
        <v>0</v>
      </c>
      <c r="C36" s="30">
        <v>0</v>
      </c>
      <c r="D36" s="30">
        <v>500000</v>
      </c>
    </row>
    <row r="37" spans="1:4" x14ac:dyDescent="0.3">
      <c r="A37" s="14" t="s">
        <v>382</v>
      </c>
      <c r="B37" s="30">
        <v>0</v>
      </c>
      <c r="C37" s="30">
        <v>0</v>
      </c>
      <c r="D37" s="30">
        <v>0</v>
      </c>
    </row>
    <row r="38" spans="1:4" x14ac:dyDescent="0.3">
      <c r="A38" s="162" t="s">
        <v>182</v>
      </c>
      <c r="B38" s="30">
        <v>0</v>
      </c>
      <c r="C38" s="30">
        <v>0</v>
      </c>
      <c r="D38" s="30">
        <v>0</v>
      </c>
    </row>
    <row r="39" spans="1:4" s="132" customFormat="1" x14ac:dyDescent="0.3">
      <c r="A39" s="150" t="s">
        <v>128</v>
      </c>
      <c r="B39" s="170">
        <v>31100000</v>
      </c>
      <c r="C39" s="170">
        <v>31100000</v>
      </c>
      <c r="D39" s="170">
        <v>33300000</v>
      </c>
    </row>
    <row r="40" spans="1:4" s="132" customFormat="1" x14ac:dyDescent="0.3">
      <c r="A40"/>
      <c r="B40"/>
      <c r="C40"/>
      <c r="D40"/>
    </row>
    <row r="41" spans="1:4" s="132" customFormat="1" x14ac:dyDescent="0.3">
      <c r="A41"/>
      <c r="B41"/>
      <c r="C41"/>
      <c r="D41"/>
    </row>
    <row r="42" spans="1:4" s="132" customFormat="1" x14ac:dyDescent="0.3">
      <c r="A42" s="14"/>
      <c r="B42" s="30"/>
      <c r="C42" s="30"/>
      <c r="D42" s="30"/>
    </row>
    <row r="43" spans="1:4" s="132" customFormat="1" x14ac:dyDescent="0.3">
      <c r="A43" s="14"/>
      <c r="B43" s="30"/>
      <c r="C43" s="30"/>
      <c r="D43" s="30"/>
    </row>
    <row r="44" spans="1:4" s="132" customFormat="1" x14ac:dyDescent="0.3">
      <c r="A44" s="14"/>
      <c r="B44" s="30"/>
      <c r="C44" s="30"/>
      <c r="D44" s="30"/>
    </row>
    <row r="45" spans="1:4" x14ac:dyDescent="0.3">
      <c r="A45" s="14"/>
    </row>
    <row r="46" spans="1:4" s="42" customFormat="1" ht="31.5" customHeight="1" x14ac:dyDescent="0.3">
      <c r="A46" s="157" t="s">
        <v>196</v>
      </c>
      <c r="B46" s="185" t="s">
        <v>367</v>
      </c>
      <c r="C46" s="185" t="s">
        <v>368</v>
      </c>
      <c r="D46" s="185" t="s">
        <v>369</v>
      </c>
    </row>
    <row r="47" spans="1:4" s="39" customFormat="1" x14ac:dyDescent="0.3">
      <c r="A47" s="154" t="s">
        <v>213</v>
      </c>
      <c r="B47" s="45">
        <f>'Zdaňovaná činnost data'!D34-'Zdaňovaná činnost data'!D50</f>
        <v>27100000</v>
      </c>
      <c r="C47" s="45">
        <f>'Zdaňovaná činnost data'!E34-'Zdaňovaná činnost data'!E50</f>
        <v>24594500</v>
      </c>
      <c r="D47" s="45">
        <f>'Zdaňovaná činnost data'!F34-'Zdaňovaná činnost data'!F50</f>
        <v>-16600000</v>
      </c>
    </row>
    <row r="49" spans="1:4" s="42" customFormat="1" ht="28.8" x14ac:dyDescent="0.3">
      <c r="A49" s="158" t="s">
        <v>209</v>
      </c>
      <c r="B49" s="186" t="s">
        <v>318</v>
      </c>
      <c r="C49" s="186" t="s">
        <v>319</v>
      </c>
      <c r="D49" s="186" t="s">
        <v>320</v>
      </c>
    </row>
    <row r="50" spans="1:4" x14ac:dyDescent="0.3">
      <c r="A50" s="14" t="s">
        <v>184</v>
      </c>
      <c r="B50" s="30">
        <v>49500000</v>
      </c>
      <c r="C50" s="30">
        <v>49500000</v>
      </c>
      <c r="D50" s="30">
        <v>48900000</v>
      </c>
    </row>
    <row r="51" spans="1:4" x14ac:dyDescent="0.3">
      <c r="A51" s="14" t="s">
        <v>174</v>
      </c>
      <c r="B51" s="30">
        <v>34500000</v>
      </c>
      <c r="C51" s="30">
        <v>34500000</v>
      </c>
      <c r="D51" s="30">
        <v>33900000</v>
      </c>
    </row>
    <row r="52" spans="1:4" x14ac:dyDescent="0.3">
      <c r="A52" s="14" t="s">
        <v>220</v>
      </c>
      <c r="B52" s="30">
        <v>15000000</v>
      </c>
      <c r="C52" s="30">
        <v>15000000</v>
      </c>
      <c r="D52" s="30">
        <v>15000000</v>
      </c>
    </row>
    <row r="53" spans="1:4" x14ac:dyDescent="0.3">
      <c r="A53" s="14" t="s">
        <v>187</v>
      </c>
      <c r="B53" s="30">
        <v>12800000</v>
      </c>
      <c r="C53" s="30">
        <v>12800000</v>
      </c>
      <c r="D53" s="30">
        <v>12500000</v>
      </c>
    </row>
    <row r="54" spans="1:4" x14ac:dyDescent="0.3">
      <c r="A54" s="14" t="s">
        <v>174</v>
      </c>
      <c r="B54" s="30">
        <v>9700000</v>
      </c>
      <c r="C54" s="30">
        <v>9700000</v>
      </c>
      <c r="D54" s="30">
        <v>9400000</v>
      </c>
    </row>
    <row r="55" spans="1:4" x14ac:dyDescent="0.3">
      <c r="A55" s="14" t="s">
        <v>220</v>
      </c>
      <c r="B55" s="30">
        <v>3100000</v>
      </c>
      <c r="C55" s="30">
        <v>3100000</v>
      </c>
      <c r="D55" s="30">
        <v>3100000</v>
      </c>
    </row>
    <row r="56" spans="1:4" x14ac:dyDescent="0.3">
      <c r="A56" s="14" t="s">
        <v>188</v>
      </c>
      <c r="B56" s="30">
        <v>42700000</v>
      </c>
      <c r="C56" s="30">
        <v>42700000</v>
      </c>
      <c r="D56" s="30">
        <v>600000</v>
      </c>
    </row>
    <row r="57" spans="1:4" x14ac:dyDescent="0.3">
      <c r="A57" s="14" t="s">
        <v>176</v>
      </c>
      <c r="B57" s="30">
        <v>0</v>
      </c>
      <c r="C57" s="30">
        <v>0</v>
      </c>
      <c r="D57" s="30">
        <v>0</v>
      </c>
    </row>
    <row r="58" spans="1:4" x14ac:dyDescent="0.3">
      <c r="A58" s="14" t="s">
        <v>183</v>
      </c>
      <c r="B58" s="30">
        <v>500000</v>
      </c>
      <c r="C58" s="30">
        <v>500000</v>
      </c>
      <c r="D58" s="30">
        <v>500000</v>
      </c>
    </row>
    <row r="59" spans="1:4" x14ac:dyDescent="0.3">
      <c r="A59" s="14" t="s">
        <v>177</v>
      </c>
      <c r="B59" s="30">
        <v>100000</v>
      </c>
      <c r="C59" s="30">
        <v>100000</v>
      </c>
      <c r="D59" s="30">
        <v>100000</v>
      </c>
    </row>
    <row r="60" spans="1:4" x14ac:dyDescent="0.3">
      <c r="A60" s="14" t="s">
        <v>221</v>
      </c>
      <c r="B60" s="30">
        <v>0</v>
      </c>
      <c r="C60" s="30">
        <v>0</v>
      </c>
      <c r="D60" s="30">
        <v>0</v>
      </c>
    </row>
    <row r="61" spans="1:4" x14ac:dyDescent="0.3">
      <c r="A61" s="14" t="s">
        <v>222</v>
      </c>
      <c r="B61" s="30">
        <v>42100000</v>
      </c>
      <c r="C61" s="30">
        <v>42100000</v>
      </c>
      <c r="D61" s="30">
        <v>0</v>
      </c>
    </row>
    <row r="62" spans="1:4" x14ac:dyDescent="0.3">
      <c r="A62" s="159" t="s">
        <v>128</v>
      </c>
      <c r="B62" s="171">
        <v>105000000</v>
      </c>
      <c r="C62" s="171">
        <v>105000000</v>
      </c>
      <c r="D62" s="171">
        <v>62000000</v>
      </c>
    </row>
    <row r="64" spans="1:4" s="42" customFormat="1" ht="28.8" x14ac:dyDescent="0.3">
      <c r="A64" s="158" t="s">
        <v>189</v>
      </c>
      <c r="B64" s="186" t="s">
        <v>318</v>
      </c>
      <c r="C64" s="186" t="s">
        <v>319</v>
      </c>
      <c r="D64" s="186" t="s">
        <v>320</v>
      </c>
    </row>
    <row r="65" spans="1:4" x14ac:dyDescent="0.3">
      <c r="A65" s="14" t="s">
        <v>190</v>
      </c>
      <c r="B65" s="30">
        <v>47000000</v>
      </c>
      <c r="C65" s="30">
        <v>47000000</v>
      </c>
      <c r="D65" s="30">
        <v>46550000</v>
      </c>
    </row>
    <row r="66" spans="1:4" x14ac:dyDescent="0.3">
      <c r="A66" s="14" t="s">
        <v>223</v>
      </c>
      <c r="B66" s="30">
        <v>17500000</v>
      </c>
      <c r="C66" s="30">
        <v>17500000</v>
      </c>
      <c r="D66" s="30">
        <v>16500000</v>
      </c>
    </row>
    <row r="67" spans="1:4" x14ac:dyDescent="0.3">
      <c r="A67" s="14" t="s">
        <v>224</v>
      </c>
      <c r="B67" s="30">
        <v>10700000</v>
      </c>
      <c r="C67" s="30">
        <v>10700000</v>
      </c>
      <c r="D67" s="30">
        <v>11750000</v>
      </c>
    </row>
    <row r="68" spans="1:4" x14ac:dyDescent="0.3">
      <c r="A68" s="14" t="s">
        <v>220</v>
      </c>
      <c r="B68" s="30">
        <v>18800000</v>
      </c>
      <c r="C68" s="30">
        <v>18800000</v>
      </c>
      <c r="D68" s="30">
        <v>18300000</v>
      </c>
    </row>
    <row r="69" spans="1:4" x14ac:dyDescent="0.3">
      <c r="A69" s="14" t="s">
        <v>191</v>
      </c>
      <c r="B69" s="30">
        <v>2900000</v>
      </c>
      <c r="C69" s="30">
        <v>2900000</v>
      </c>
      <c r="D69" s="30">
        <v>4050000</v>
      </c>
    </row>
    <row r="70" spans="1:4" x14ac:dyDescent="0.3">
      <c r="A70" s="14" t="s">
        <v>223</v>
      </c>
      <c r="B70" s="30">
        <v>2900000</v>
      </c>
      <c r="C70" s="30">
        <v>2900000</v>
      </c>
      <c r="D70" s="30">
        <v>4050000</v>
      </c>
    </row>
    <row r="71" spans="1:4" x14ac:dyDescent="0.3">
      <c r="A71" s="14" t="s">
        <v>192</v>
      </c>
      <c r="B71" s="30">
        <v>0</v>
      </c>
      <c r="C71" s="30">
        <v>0</v>
      </c>
      <c r="D71" s="30">
        <v>0</v>
      </c>
    </row>
    <row r="72" spans="1:4" x14ac:dyDescent="0.3">
      <c r="A72" s="14" t="s">
        <v>192</v>
      </c>
      <c r="B72" s="30">
        <v>0</v>
      </c>
      <c r="C72" s="30">
        <v>0</v>
      </c>
      <c r="D72" s="30">
        <v>0</v>
      </c>
    </row>
    <row r="73" spans="1:4" x14ac:dyDescent="0.3">
      <c r="A73" s="14" t="s">
        <v>193</v>
      </c>
      <c r="B73" s="30">
        <v>28000000</v>
      </c>
      <c r="C73" s="30">
        <v>30505500</v>
      </c>
      <c r="D73" s="30">
        <v>28000000</v>
      </c>
    </row>
    <row r="74" spans="1:4" x14ac:dyDescent="0.3">
      <c r="A74" s="14" t="s">
        <v>193</v>
      </c>
      <c r="B74" s="30">
        <v>28000000</v>
      </c>
      <c r="C74" s="30">
        <v>30505500</v>
      </c>
      <c r="D74" s="30">
        <v>28000000</v>
      </c>
    </row>
    <row r="75" spans="1:4" x14ac:dyDescent="0.3">
      <c r="A75" s="14" t="s">
        <v>225</v>
      </c>
      <c r="B75" s="30">
        <v>0</v>
      </c>
      <c r="C75" s="30">
        <v>0</v>
      </c>
      <c r="D75" s="30">
        <v>0</v>
      </c>
    </row>
    <row r="76" spans="1:4" x14ac:dyDescent="0.3">
      <c r="A76" s="162" t="s">
        <v>225</v>
      </c>
      <c r="B76" s="30">
        <v>0</v>
      </c>
      <c r="C76" s="30">
        <v>0</v>
      </c>
      <c r="D76" s="30">
        <v>0</v>
      </c>
    </row>
    <row r="77" spans="1:4" x14ac:dyDescent="0.3">
      <c r="A77" s="159" t="s">
        <v>128</v>
      </c>
      <c r="B77" s="171">
        <v>77900000</v>
      </c>
      <c r="C77" s="171">
        <v>80405500</v>
      </c>
      <c r="D77" s="171">
        <v>78600000</v>
      </c>
    </row>
    <row r="78" spans="1:4" x14ac:dyDescent="0.3">
      <c r="A78"/>
      <c r="B78"/>
      <c r="C78"/>
      <c r="D78"/>
    </row>
    <row r="79" spans="1:4" x14ac:dyDescent="0.3">
      <c r="A79"/>
      <c r="B79"/>
      <c r="C79"/>
      <c r="D79"/>
    </row>
  </sheetData>
  <pageMargins left="0.7" right="0.7" top="0.78740157499999996" bottom="0.78740157499999996" header="0.3" footer="0.3"/>
  <pageSetup paperSize="9" fitToHeight="0" orientation="portrait" r:id="rId5"/>
  <headerFooter>
    <oddFooter>&amp;C&amp;A&amp;P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>
    <pageSetUpPr fitToPage="1"/>
  </sheetPr>
  <dimension ref="A1:F96"/>
  <sheetViews>
    <sheetView zoomScaleNormal="100" workbookViewId="0">
      <selection activeCell="A25" sqref="A25"/>
    </sheetView>
  </sheetViews>
  <sheetFormatPr defaultRowHeight="14.4" x14ac:dyDescent="0.3"/>
  <cols>
    <col min="1" max="1" width="39.5546875" bestFit="1" customWidth="1"/>
    <col min="2" max="2" width="29.77734375" style="42" bestFit="1" customWidth="1"/>
    <col min="3" max="3" width="29.33203125" style="42" bestFit="1" customWidth="1"/>
    <col min="4" max="4" width="19.5546875" style="42" bestFit="1" customWidth="1"/>
  </cols>
  <sheetData>
    <row r="1" spans="1:4" s="132" customFormat="1" ht="18" x14ac:dyDescent="0.35">
      <c r="A1" s="29" t="s">
        <v>415</v>
      </c>
      <c r="B1" s="42"/>
      <c r="C1" s="42"/>
      <c r="D1" s="42"/>
    </row>
    <row r="2" spans="1:4" x14ac:dyDescent="0.3">
      <c r="C2" s="30"/>
      <c r="D2" s="30"/>
    </row>
    <row r="3" spans="1:4" x14ac:dyDescent="0.3">
      <c r="A3" s="13" t="s">
        <v>4</v>
      </c>
      <c r="B3" s="42" t="s">
        <v>130</v>
      </c>
      <c r="C3" s="30"/>
      <c r="D3" s="30"/>
    </row>
    <row r="4" spans="1:4" x14ac:dyDescent="0.3">
      <c r="B4" s="30"/>
      <c r="C4" s="30"/>
      <c r="D4" s="30"/>
    </row>
    <row r="5" spans="1:4" x14ac:dyDescent="0.3">
      <c r="A5" s="13" t="s">
        <v>127</v>
      </c>
      <c r="B5" s="132" t="s">
        <v>436</v>
      </c>
      <c r="C5" s="132" t="s">
        <v>437</v>
      </c>
      <c r="D5"/>
    </row>
    <row r="6" spans="1:4" x14ac:dyDescent="0.3">
      <c r="A6" s="14" t="s">
        <v>10</v>
      </c>
      <c r="B6" s="30">
        <v>143264800</v>
      </c>
      <c r="C6" s="30">
        <v>148733800</v>
      </c>
      <c r="D6"/>
    </row>
    <row r="7" spans="1:4" x14ac:dyDescent="0.3">
      <c r="A7" s="15" t="s">
        <v>8</v>
      </c>
      <c r="B7" s="30">
        <v>2000000</v>
      </c>
      <c r="C7" s="30">
        <v>2000000</v>
      </c>
      <c r="D7"/>
    </row>
    <row r="8" spans="1:4" x14ac:dyDescent="0.3">
      <c r="A8" s="15" t="s">
        <v>15</v>
      </c>
      <c r="B8" s="30">
        <v>100000</v>
      </c>
      <c r="C8" s="30">
        <v>100000</v>
      </c>
      <c r="D8"/>
    </row>
    <row r="9" spans="1:4" x14ac:dyDescent="0.3">
      <c r="A9" s="15" t="s">
        <v>17</v>
      </c>
      <c r="B9" s="30">
        <v>120000</v>
      </c>
      <c r="C9" s="30">
        <v>120000</v>
      </c>
      <c r="D9"/>
    </row>
    <row r="10" spans="1:4" x14ac:dyDescent="0.3">
      <c r="A10" s="15" t="s">
        <v>19</v>
      </c>
      <c r="B10" s="30">
        <v>17034000</v>
      </c>
      <c r="C10" s="30">
        <v>17576200</v>
      </c>
      <c r="D10"/>
    </row>
    <row r="11" spans="1:4" x14ac:dyDescent="0.3">
      <c r="A11" s="15" t="s">
        <v>26</v>
      </c>
      <c r="B11" s="30">
        <v>28767800</v>
      </c>
      <c r="C11" s="30">
        <v>28827800</v>
      </c>
      <c r="D11"/>
    </row>
    <row r="12" spans="1:4" x14ac:dyDescent="0.3">
      <c r="A12" s="15" t="s">
        <v>30</v>
      </c>
      <c r="B12" s="30">
        <v>950000</v>
      </c>
      <c r="C12" s="30">
        <v>979900</v>
      </c>
      <c r="D12"/>
    </row>
    <row r="13" spans="1:4" x14ac:dyDescent="0.3">
      <c r="A13" s="15" t="s">
        <v>35</v>
      </c>
      <c r="B13" s="30">
        <v>1214000</v>
      </c>
      <c r="C13" s="30">
        <v>1214000</v>
      </c>
      <c r="D13"/>
    </row>
    <row r="14" spans="1:4" x14ac:dyDescent="0.3">
      <c r="A14" s="15" t="s">
        <v>43</v>
      </c>
      <c r="B14" s="30">
        <v>1000000</v>
      </c>
      <c r="C14" s="30">
        <v>1000000</v>
      </c>
      <c r="D14"/>
    </row>
    <row r="15" spans="1:4" x14ac:dyDescent="0.3">
      <c r="A15" s="15" t="s">
        <v>40</v>
      </c>
      <c r="B15" s="30">
        <v>120000</v>
      </c>
      <c r="C15" s="30">
        <v>120000</v>
      </c>
      <c r="D15"/>
    </row>
    <row r="16" spans="1:4" x14ac:dyDescent="0.3">
      <c r="A16" s="15" t="s">
        <v>46</v>
      </c>
      <c r="B16" s="30">
        <v>4035000</v>
      </c>
      <c r="C16" s="30">
        <v>4119000</v>
      </c>
      <c r="D16"/>
    </row>
    <row r="17" spans="1:4" x14ac:dyDescent="0.3">
      <c r="A17" s="15" t="s">
        <v>50</v>
      </c>
      <c r="B17" s="30">
        <v>526000</v>
      </c>
      <c r="C17" s="30">
        <v>554500</v>
      </c>
      <c r="D17"/>
    </row>
    <row r="18" spans="1:4" x14ac:dyDescent="0.3">
      <c r="A18" s="15" t="s">
        <v>52</v>
      </c>
      <c r="B18" s="30">
        <v>400000</v>
      </c>
      <c r="C18" s="30">
        <v>400000</v>
      </c>
      <c r="D18"/>
    </row>
    <row r="19" spans="1:4" x14ac:dyDescent="0.3">
      <c r="A19" s="15" t="s">
        <v>54</v>
      </c>
      <c r="B19" s="30">
        <v>750000</v>
      </c>
      <c r="C19" s="30">
        <v>750000</v>
      </c>
      <c r="D19"/>
    </row>
    <row r="20" spans="1:4" x14ac:dyDescent="0.3">
      <c r="A20" s="15" t="s">
        <v>59</v>
      </c>
      <c r="B20" s="30">
        <v>300000</v>
      </c>
      <c r="C20" s="30">
        <v>300000</v>
      </c>
      <c r="D20"/>
    </row>
    <row r="21" spans="1:4" x14ac:dyDescent="0.3">
      <c r="A21" s="15" t="s">
        <v>61</v>
      </c>
      <c r="B21" s="30">
        <v>6900000</v>
      </c>
      <c r="C21" s="30">
        <v>8857700</v>
      </c>
      <c r="D21"/>
    </row>
    <row r="22" spans="1:4" x14ac:dyDescent="0.3">
      <c r="A22" s="15" t="s">
        <v>78</v>
      </c>
      <c r="B22" s="30">
        <v>0</v>
      </c>
      <c r="C22" s="30">
        <v>0</v>
      </c>
      <c r="D22"/>
    </row>
    <row r="23" spans="1:4" x14ac:dyDescent="0.3">
      <c r="A23" s="15" t="s">
        <v>80</v>
      </c>
      <c r="B23" s="30">
        <v>0</v>
      </c>
      <c r="C23" s="30">
        <v>198000</v>
      </c>
      <c r="D23"/>
    </row>
    <row r="24" spans="1:4" x14ac:dyDescent="0.3">
      <c r="A24" s="15" t="s">
        <v>68</v>
      </c>
      <c r="B24" s="30">
        <v>510000</v>
      </c>
      <c r="C24" s="30">
        <v>510000</v>
      </c>
      <c r="D24"/>
    </row>
    <row r="25" spans="1:4" x14ac:dyDescent="0.3">
      <c r="A25" s="15" t="s">
        <v>74</v>
      </c>
      <c r="B25" s="30">
        <v>340000</v>
      </c>
      <c r="C25" s="30">
        <v>340000</v>
      </c>
      <c r="D25"/>
    </row>
    <row r="26" spans="1:4" x14ac:dyDescent="0.3">
      <c r="A26" s="15" t="s">
        <v>82</v>
      </c>
      <c r="B26" s="30">
        <v>100000</v>
      </c>
      <c r="C26" s="30">
        <v>100000</v>
      </c>
      <c r="D26"/>
    </row>
    <row r="27" spans="1:4" x14ac:dyDescent="0.3">
      <c r="A27" s="15" t="s">
        <v>84</v>
      </c>
      <c r="B27" s="30">
        <v>150000</v>
      </c>
      <c r="C27" s="30">
        <v>150000</v>
      </c>
      <c r="D27"/>
    </row>
    <row r="28" spans="1:4" x14ac:dyDescent="0.3">
      <c r="A28" s="15" t="s">
        <v>86</v>
      </c>
      <c r="B28" s="30">
        <v>1000000</v>
      </c>
      <c r="C28" s="30">
        <v>1000000</v>
      </c>
      <c r="D28"/>
    </row>
    <row r="29" spans="1:4" x14ac:dyDescent="0.3">
      <c r="A29" s="15" t="s">
        <v>92</v>
      </c>
      <c r="B29" s="30">
        <v>8470000</v>
      </c>
      <c r="C29" s="30">
        <v>8470000</v>
      </c>
      <c r="D29"/>
    </row>
    <row r="30" spans="1:4" x14ac:dyDescent="0.3">
      <c r="A30" s="15" t="s">
        <v>362</v>
      </c>
      <c r="B30" s="30">
        <v>0</v>
      </c>
      <c r="C30" s="30">
        <v>0</v>
      </c>
      <c r="D30"/>
    </row>
    <row r="31" spans="1:4" x14ac:dyDescent="0.3">
      <c r="A31" s="15" t="s">
        <v>94</v>
      </c>
      <c r="B31" s="30">
        <v>67938000</v>
      </c>
      <c r="C31" s="30">
        <v>70506700</v>
      </c>
      <c r="D31"/>
    </row>
    <row r="32" spans="1:4" x14ac:dyDescent="0.3">
      <c r="A32" s="15" t="s">
        <v>122</v>
      </c>
      <c r="B32" s="30">
        <v>140000</v>
      </c>
      <c r="C32" s="30">
        <v>140000</v>
      </c>
      <c r="D32"/>
    </row>
    <row r="33" spans="1:6" x14ac:dyDescent="0.3">
      <c r="A33" s="15" t="s">
        <v>124</v>
      </c>
      <c r="B33" s="30">
        <v>400000</v>
      </c>
      <c r="C33" s="30">
        <v>400000</v>
      </c>
      <c r="D33"/>
    </row>
    <row r="34" spans="1:6" x14ac:dyDescent="0.3">
      <c r="A34" s="15" t="s">
        <v>126</v>
      </c>
      <c r="B34" s="30">
        <v>0</v>
      </c>
      <c r="C34" s="30">
        <v>0</v>
      </c>
      <c r="D34"/>
      <c r="F34" t="s">
        <v>131</v>
      </c>
    </row>
    <row r="35" spans="1:6" x14ac:dyDescent="0.3">
      <c r="A35" s="14" t="s">
        <v>13</v>
      </c>
      <c r="B35" s="30">
        <v>25660000</v>
      </c>
      <c r="C35" s="30">
        <v>161288200</v>
      </c>
      <c r="D35"/>
    </row>
    <row r="36" spans="1:6" x14ac:dyDescent="0.3">
      <c r="A36" s="15" t="s">
        <v>8</v>
      </c>
      <c r="B36" s="30">
        <v>800000</v>
      </c>
      <c r="C36" s="30">
        <v>800000</v>
      </c>
      <c r="D36"/>
    </row>
    <row r="37" spans="1:6" x14ac:dyDescent="0.3">
      <c r="A37" s="15" t="s">
        <v>15</v>
      </c>
      <c r="B37" s="30">
        <v>800000</v>
      </c>
      <c r="C37" s="30">
        <v>8890300</v>
      </c>
      <c r="D37"/>
    </row>
    <row r="38" spans="1:6" x14ac:dyDescent="0.3">
      <c r="A38" s="15" t="s">
        <v>19</v>
      </c>
      <c r="B38" s="30">
        <v>0</v>
      </c>
      <c r="C38" s="30">
        <v>0</v>
      </c>
      <c r="D38"/>
    </row>
    <row r="39" spans="1:6" x14ac:dyDescent="0.3">
      <c r="A39" s="15" t="s">
        <v>26</v>
      </c>
      <c r="B39" s="30">
        <v>0</v>
      </c>
      <c r="C39" s="30">
        <v>97509400</v>
      </c>
      <c r="D39"/>
    </row>
    <row r="40" spans="1:6" x14ac:dyDescent="0.3">
      <c r="A40" s="15" t="s">
        <v>351</v>
      </c>
      <c r="B40" s="30">
        <v>0</v>
      </c>
      <c r="C40" s="30">
        <v>14857700</v>
      </c>
      <c r="D40"/>
    </row>
    <row r="41" spans="1:6" x14ac:dyDescent="0.3">
      <c r="A41" s="15" t="s">
        <v>30</v>
      </c>
      <c r="B41" s="30">
        <v>0</v>
      </c>
      <c r="C41" s="30">
        <v>835000</v>
      </c>
      <c r="D41"/>
    </row>
    <row r="42" spans="1:6" x14ac:dyDescent="0.3">
      <c r="A42" s="15" t="s">
        <v>46</v>
      </c>
      <c r="B42" s="30">
        <v>0</v>
      </c>
      <c r="C42" s="30">
        <v>0</v>
      </c>
      <c r="D42"/>
    </row>
    <row r="43" spans="1:6" x14ac:dyDescent="0.3">
      <c r="A43" s="15" t="s">
        <v>57</v>
      </c>
      <c r="B43" s="30">
        <v>350000</v>
      </c>
      <c r="C43" s="30">
        <v>361900</v>
      </c>
      <c r="D43"/>
    </row>
    <row r="44" spans="1:6" x14ac:dyDescent="0.3">
      <c r="A44" s="15" t="s">
        <v>54</v>
      </c>
      <c r="B44" s="30">
        <v>700000</v>
      </c>
      <c r="C44" s="30">
        <v>10700000</v>
      </c>
      <c r="D44"/>
    </row>
    <row r="45" spans="1:6" x14ac:dyDescent="0.3">
      <c r="A45" s="15" t="s">
        <v>61</v>
      </c>
      <c r="B45" s="30">
        <v>0</v>
      </c>
      <c r="C45" s="30">
        <v>2091100</v>
      </c>
      <c r="D45"/>
    </row>
    <row r="46" spans="1:6" x14ac:dyDescent="0.3">
      <c r="A46" s="15" t="s">
        <v>86</v>
      </c>
      <c r="B46" s="30">
        <v>0</v>
      </c>
      <c r="C46" s="30">
        <v>0</v>
      </c>
      <c r="D46"/>
    </row>
    <row r="47" spans="1:6" x14ac:dyDescent="0.3">
      <c r="A47" s="15" t="s">
        <v>94</v>
      </c>
      <c r="B47" s="30">
        <v>23010000</v>
      </c>
      <c r="C47" s="30">
        <v>21268200</v>
      </c>
      <c r="D47"/>
    </row>
    <row r="48" spans="1:6" x14ac:dyDescent="0.3">
      <c r="A48" s="15" t="s">
        <v>126</v>
      </c>
      <c r="B48" s="30">
        <v>0</v>
      </c>
      <c r="C48" s="30">
        <v>3974600</v>
      </c>
      <c r="D48"/>
    </row>
    <row r="49" spans="1:3" customFormat="1" x14ac:dyDescent="0.3">
      <c r="A49" s="14" t="s">
        <v>128</v>
      </c>
      <c r="B49" s="30">
        <v>168924800</v>
      </c>
      <c r="C49" s="30">
        <v>310022000</v>
      </c>
    </row>
    <row r="50" spans="1:3" customFormat="1" x14ac:dyDescent="0.3"/>
    <row r="51" spans="1:3" customFormat="1" x14ac:dyDescent="0.3"/>
    <row r="52" spans="1:3" customFormat="1" x14ac:dyDescent="0.3"/>
    <row r="53" spans="1:3" customFormat="1" x14ac:dyDescent="0.3"/>
    <row r="54" spans="1:3" customFormat="1" x14ac:dyDescent="0.3"/>
    <row r="55" spans="1:3" customFormat="1" x14ac:dyDescent="0.3"/>
    <row r="56" spans="1:3" customFormat="1" x14ac:dyDescent="0.3"/>
    <row r="57" spans="1:3" customFormat="1" x14ac:dyDescent="0.3"/>
    <row r="58" spans="1:3" customFormat="1" x14ac:dyDescent="0.3"/>
    <row r="59" spans="1:3" customFormat="1" x14ac:dyDescent="0.3"/>
    <row r="60" spans="1:3" customFormat="1" x14ac:dyDescent="0.3"/>
    <row r="61" spans="1:3" customFormat="1" x14ac:dyDescent="0.3"/>
    <row r="62" spans="1:3" customFormat="1" x14ac:dyDescent="0.3"/>
    <row r="63" spans="1:3" customFormat="1" x14ac:dyDescent="0.3"/>
    <row r="64" spans="1:3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</sheetData>
  <pageMargins left="0.7" right="0.7" top="0.78740157499999996" bottom="0.78740157499999996" header="0.3" footer="0.3"/>
  <pageSetup paperSize="9" scale="70" fitToHeight="0" orientation="portrait" r:id="rId2"/>
  <headerFooter>
    <oddFooter>&amp;C&amp;A&amp;P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/>
  <dimension ref="A1:L53"/>
  <sheetViews>
    <sheetView zoomScaleNormal="100" workbookViewId="0">
      <selection activeCell="A2" sqref="A2"/>
    </sheetView>
  </sheetViews>
  <sheetFormatPr defaultColWidth="9.109375" defaultRowHeight="13.2" x14ac:dyDescent="0.25"/>
  <cols>
    <col min="1" max="1" width="50.6640625" style="51" customWidth="1"/>
    <col min="2" max="2" width="12.109375" style="47" customWidth="1"/>
    <col min="3" max="3" width="12.44140625" style="47" customWidth="1"/>
    <col min="4" max="5" width="12.33203125" style="47" customWidth="1"/>
    <col min="6" max="9" width="10.6640625" style="47" customWidth="1"/>
    <col min="10" max="10" width="10" style="47" customWidth="1"/>
    <col min="11" max="11" width="11.33203125" style="47" customWidth="1"/>
    <col min="12" max="16384" width="9.109375" style="47"/>
  </cols>
  <sheetData>
    <row r="1" spans="1:12" ht="18" x14ac:dyDescent="0.35">
      <c r="A1" s="29" t="s">
        <v>416</v>
      </c>
    </row>
    <row r="2" spans="1:12" x14ac:dyDescent="0.25"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2" s="54" customFormat="1" ht="16.2" thickBot="1" x14ac:dyDescent="0.35">
      <c r="A3" s="53" t="s">
        <v>411</v>
      </c>
      <c r="I3" s="55" t="s">
        <v>229</v>
      </c>
    </row>
    <row r="4" spans="1:12" ht="27" customHeight="1" thickBot="1" x14ac:dyDescent="0.3">
      <c r="A4" s="56" t="s">
        <v>226</v>
      </c>
      <c r="B4" s="57" t="s">
        <v>230</v>
      </c>
      <c r="C4" s="57" t="s">
        <v>231</v>
      </c>
      <c r="D4" s="57" t="s">
        <v>404</v>
      </c>
      <c r="E4" s="57" t="s">
        <v>405</v>
      </c>
      <c r="F4" s="58" t="s">
        <v>406</v>
      </c>
      <c r="G4" s="58" t="s">
        <v>407</v>
      </c>
      <c r="H4" s="59" t="s">
        <v>227</v>
      </c>
      <c r="I4" s="60" t="s">
        <v>228</v>
      </c>
      <c r="J4" s="60" t="s">
        <v>232</v>
      </c>
      <c r="K4" s="61" t="s">
        <v>408</v>
      </c>
      <c r="L4" s="62" t="s">
        <v>409</v>
      </c>
    </row>
    <row r="5" spans="1:12" x14ac:dyDescent="0.25">
      <c r="A5" s="63"/>
      <c r="B5" s="64"/>
      <c r="C5" s="64"/>
      <c r="D5" s="64"/>
      <c r="E5" s="64"/>
      <c r="F5" s="65"/>
      <c r="G5" s="66"/>
      <c r="H5" s="67"/>
      <c r="I5" s="65"/>
      <c r="J5" s="65"/>
      <c r="K5" s="68"/>
      <c r="L5" s="69"/>
    </row>
    <row r="6" spans="1:12" x14ac:dyDescent="0.25">
      <c r="A6" s="70" t="s">
        <v>233</v>
      </c>
      <c r="B6" s="71">
        <v>12385</v>
      </c>
      <c r="C6" s="71">
        <v>13448</v>
      </c>
      <c r="D6" s="71">
        <v>13037</v>
      </c>
      <c r="E6" s="71">
        <v>21710</v>
      </c>
      <c r="F6" s="49">
        <v>22110</v>
      </c>
      <c r="G6" s="49">
        <v>22110</v>
      </c>
      <c r="H6" s="49">
        <v>22500</v>
      </c>
      <c r="I6" s="49">
        <v>23000</v>
      </c>
      <c r="J6" s="49">
        <v>23500</v>
      </c>
      <c r="K6" s="72">
        <v>24000</v>
      </c>
      <c r="L6" s="73">
        <v>24500</v>
      </c>
    </row>
    <row r="7" spans="1:12" x14ac:dyDescent="0.25">
      <c r="A7" s="70" t="s">
        <v>234</v>
      </c>
      <c r="B7" s="71">
        <v>1071</v>
      </c>
      <c r="C7" s="71">
        <v>12587</v>
      </c>
      <c r="D7" s="71">
        <v>10926</v>
      </c>
      <c r="E7" s="71">
        <v>6908</v>
      </c>
      <c r="F7" s="49">
        <v>3049</v>
      </c>
      <c r="G7" s="49">
        <v>3202</v>
      </c>
      <c r="H7" s="49">
        <v>3500</v>
      </c>
      <c r="I7" s="49">
        <v>3600</v>
      </c>
      <c r="J7" s="49">
        <v>3700</v>
      </c>
      <c r="K7" s="72">
        <v>3800</v>
      </c>
      <c r="L7" s="73">
        <v>3900</v>
      </c>
    </row>
    <row r="8" spans="1:12" x14ac:dyDescent="0.25">
      <c r="A8" s="74" t="s">
        <v>235</v>
      </c>
      <c r="B8" s="71">
        <v>9</v>
      </c>
      <c r="C8" s="71">
        <v>0</v>
      </c>
      <c r="D8" s="71">
        <v>0</v>
      </c>
      <c r="E8" s="71">
        <v>2500</v>
      </c>
      <c r="F8" s="49">
        <v>0</v>
      </c>
      <c r="G8" s="49">
        <v>0</v>
      </c>
      <c r="H8" s="72">
        <v>0</v>
      </c>
      <c r="I8" s="72">
        <v>0</v>
      </c>
      <c r="J8" s="72">
        <v>0</v>
      </c>
      <c r="K8" s="72">
        <v>0</v>
      </c>
      <c r="L8" s="73">
        <v>0</v>
      </c>
    </row>
    <row r="9" spans="1:12" ht="13.8" thickBot="1" x14ac:dyDescent="0.3">
      <c r="A9" s="75" t="s">
        <v>236</v>
      </c>
      <c r="B9" s="76">
        <f>SUM(B6:B8)</f>
        <v>13465</v>
      </c>
      <c r="C9" s="76">
        <f>SUM(C6:C8)</f>
        <v>26035</v>
      </c>
      <c r="D9" s="76">
        <f t="shared" ref="D9:E9" si="0">SUM(D6:D8)</f>
        <v>23963</v>
      </c>
      <c r="E9" s="76">
        <f t="shared" si="0"/>
        <v>31118</v>
      </c>
      <c r="F9" s="77">
        <f t="shared" ref="F9:L9" si="1">SUM(F6:F8)</f>
        <v>25159</v>
      </c>
      <c r="G9" s="77">
        <f t="shared" si="1"/>
        <v>25312</v>
      </c>
      <c r="H9" s="77">
        <f t="shared" si="1"/>
        <v>26000</v>
      </c>
      <c r="I9" s="77">
        <f t="shared" si="1"/>
        <v>26600</v>
      </c>
      <c r="J9" s="77">
        <f t="shared" si="1"/>
        <v>27200</v>
      </c>
      <c r="K9" s="78">
        <f t="shared" si="1"/>
        <v>27800</v>
      </c>
      <c r="L9" s="79">
        <f t="shared" si="1"/>
        <v>28400</v>
      </c>
    </row>
    <row r="10" spans="1:12" x14ac:dyDescent="0.25">
      <c r="A10" s="80"/>
      <c r="B10" s="81"/>
      <c r="C10" s="81"/>
      <c r="D10" s="81"/>
      <c r="E10" s="81"/>
      <c r="F10" s="82"/>
      <c r="G10" s="83"/>
      <c r="H10" s="84"/>
      <c r="I10" s="82"/>
      <c r="J10" s="82"/>
      <c r="K10" s="84"/>
      <c r="L10" s="85"/>
    </row>
    <row r="11" spans="1:12" x14ac:dyDescent="0.25">
      <c r="A11" s="74" t="s">
        <v>237</v>
      </c>
      <c r="B11" s="71">
        <v>89080</v>
      </c>
      <c r="C11" s="71">
        <v>150183</v>
      </c>
      <c r="D11" s="71">
        <v>147978</v>
      </c>
      <c r="E11" s="71">
        <v>120958</v>
      </c>
      <c r="F11" s="49">
        <v>146890</v>
      </c>
      <c r="G11" s="86">
        <v>120727</v>
      </c>
      <c r="H11" s="86">
        <v>121000</v>
      </c>
      <c r="I11" s="86">
        <v>121400</v>
      </c>
      <c r="J11" s="86">
        <v>121800</v>
      </c>
      <c r="K11" s="86">
        <v>122200</v>
      </c>
      <c r="L11" s="73">
        <v>122600</v>
      </c>
    </row>
    <row r="12" spans="1:12" x14ac:dyDescent="0.25">
      <c r="A12" s="88" t="s">
        <v>238</v>
      </c>
      <c r="B12" s="133">
        <v>43159</v>
      </c>
      <c r="C12" s="133">
        <v>44252</v>
      </c>
      <c r="D12" s="133">
        <v>47484</v>
      </c>
      <c r="E12" s="133">
        <v>51876</v>
      </c>
      <c r="F12" s="49">
        <v>54405</v>
      </c>
      <c r="G12" s="86">
        <v>80782</v>
      </c>
      <c r="H12" s="86">
        <v>82000</v>
      </c>
      <c r="I12" s="86">
        <v>83000</v>
      </c>
      <c r="J12" s="86">
        <v>84000</v>
      </c>
      <c r="K12" s="87">
        <v>85000</v>
      </c>
      <c r="L12" s="73">
        <v>86000</v>
      </c>
    </row>
    <row r="13" spans="1:12" x14ac:dyDescent="0.25">
      <c r="A13" s="88" t="s">
        <v>239</v>
      </c>
      <c r="B13" s="133">
        <v>11736</v>
      </c>
      <c r="C13" s="133">
        <v>11668</v>
      </c>
      <c r="D13" s="133">
        <v>12600</v>
      </c>
      <c r="E13" s="133">
        <v>12234</v>
      </c>
      <c r="F13" s="49">
        <v>11924</v>
      </c>
      <c r="G13" s="86">
        <v>11945</v>
      </c>
      <c r="H13" s="86">
        <v>12000</v>
      </c>
      <c r="I13" s="86">
        <v>12000</v>
      </c>
      <c r="J13" s="86">
        <v>12000</v>
      </c>
      <c r="K13" s="87">
        <v>12000</v>
      </c>
      <c r="L13" s="73">
        <v>12000</v>
      </c>
    </row>
    <row r="14" spans="1:12" ht="13.8" thickBot="1" x14ac:dyDescent="0.3">
      <c r="A14" s="75" t="s">
        <v>240</v>
      </c>
      <c r="B14" s="76">
        <f>B9+B11</f>
        <v>102545</v>
      </c>
      <c r="C14" s="76">
        <f>C9+C11</f>
        <v>176218</v>
      </c>
      <c r="D14" s="76">
        <f t="shared" ref="D14:E14" si="2">D9+D11</f>
        <v>171941</v>
      </c>
      <c r="E14" s="76">
        <f t="shared" si="2"/>
        <v>152076</v>
      </c>
      <c r="F14" s="77">
        <f t="shared" ref="F14:L14" si="3">F9+F11</f>
        <v>172049</v>
      </c>
      <c r="G14" s="77">
        <f t="shared" si="3"/>
        <v>146039</v>
      </c>
      <c r="H14" s="77">
        <f t="shared" si="3"/>
        <v>147000</v>
      </c>
      <c r="I14" s="77">
        <f t="shared" si="3"/>
        <v>148000</v>
      </c>
      <c r="J14" s="77">
        <f t="shared" si="3"/>
        <v>149000</v>
      </c>
      <c r="K14" s="78">
        <f t="shared" si="3"/>
        <v>150000</v>
      </c>
      <c r="L14" s="79">
        <f t="shared" si="3"/>
        <v>151000</v>
      </c>
    </row>
    <row r="15" spans="1:12" x14ac:dyDescent="0.25">
      <c r="A15" s="89"/>
      <c r="B15" s="90"/>
      <c r="C15" s="90"/>
      <c r="D15" s="90"/>
      <c r="E15" s="90"/>
      <c r="F15" s="50"/>
      <c r="G15" s="91"/>
      <c r="H15" s="48"/>
      <c r="I15" s="50"/>
      <c r="J15" s="50"/>
      <c r="K15" s="48"/>
      <c r="L15" s="92"/>
    </row>
    <row r="16" spans="1:12" x14ac:dyDescent="0.25">
      <c r="A16" s="70" t="s">
        <v>241</v>
      </c>
      <c r="B16" s="105">
        <v>99206</v>
      </c>
      <c r="C16" s="105">
        <v>105485</v>
      </c>
      <c r="D16" s="105">
        <v>124303</v>
      </c>
      <c r="E16" s="105">
        <v>114657</v>
      </c>
      <c r="F16" s="94">
        <v>123676</v>
      </c>
      <c r="G16" s="94">
        <v>143265</v>
      </c>
      <c r="H16" s="94">
        <v>135000</v>
      </c>
      <c r="I16" s="94">
        <v>135500</v>
      </c>
      <c r="J16" s="94">
        <v>136000</v>
      </c>
      <c r="K16" s="94">
        <v>136500</v>
      </c>
      <c r="L16" s="96">
        <v>137000</v>
      </c>
    </row>
    <row r="17" spans="1:12" x14ac:dyDescent="0.25">
      <c r="A17" s="70" t="s">
        <v>242</v>
      </c>
      <c r="B17" s="105">
        <v>38411</v>
      </c>
      <c r="C17" s="105">
        <v>52791</v>
      </c>
      <c r="D17" s="105">
        <v>28067</v>
      </c>
      <c r="E17" s="105">
        <v>47279</v>
      </c>
      <c r="F17" s="94">
        <v>152171</v>
      </c>
      <c r="G17" s="97">
        <v>25660</v>
      </c>
      <c r="H17" s="95">
        <v>12000</v>
      </c>
      <c r="I17" s="94">
        <v>12500</v>
      </c>
      <c r="J17" s="94">
        <v>13000</v>
      </c>
      <c r="K17" s="95">
        <v>13500</v>
      </c>
      <c r="L17" s="96">
        <v>14000</v>
      </c>
    </row>
    <row r="18" spans="1:12" ht="13.8" thickBot="1" x14ac:dyDescent="0.3">
      <c r="A18" s="75" t="s">
        <v>243</v>
      </c>
      <c r="B18" s="76">
        <f>SUM(B16:B17)</f>
        <v>137617</v>
      </c>
      <c r="C18" s="76">
        <f>SUM(C16:C17)</f>
        <v>158276</v>
      </c>
      <c r="D18" s="76">
        <f t="shared" ref="D18:E18" si="4">SUM(D16:D17)</f>
        <v>152370</v>
      </c>
      <c r="E18" s="76">
        <f t="shared" si="4"/>
        <v>161936</v>
      </c>
      <c r="F18" s="77">
        <f t="shared" ref="F18:L18" si="5">SUM(F16:F17)</f>
        <v>275847</v>
      </c>
      <c r="G18" s="77">
        <f t="shared" si="5"/>
        <v>168925</v>
      </c>
      <c r="H18" s="77">
        <f t="shared" si="5"/>
        <v>147000</v>
      </c>
      <c r="I18" s="77">
        <f t="shared" si="5"/>
        <v>148000</v>
      </c>
      <c r="J18" s="77">
        <f t="shared" si="5"/>
        <v>149000</v>
      </c>
      <c r="K18" s="78">
        <f t="shared" si="5"/>
        <v>150000</v>
      </c>
      <c r="L18" s="79">
        <f t="shared" si="5"/>
        <v>151000</v>
      </c>
    </row>
    <row r="19" spans="1:12" ht="13.8" thickBot="1" x14ac:dyDescent="0.3">
      <c r="A19" s="80"/>
      <c r="B19" s="81"/>
      <c r="C19" s="81"/>
      <c r="D19" s="81"/>
      <c r="E19" s="81"/>
      <c r="F19" s="82"/>
      <c r="G19" s="83"/>
      <c r="H19" s="84"/>
      <c r="I19" s="82"/>
      <c r="J19" s="82"/>
      <c r="K19" s="84"/>
      <c r="L19" s="85"/>
    </row>
    <row r="20" spans="1:12" ht="13.8" thickBot="1" x14ac:dyDescent="0.3">
      <c r="A20" s="56" t="s">
        <v>244</v>
      </c>
      <c r="B20" s="98">
        <f>B14-B18</f>
        <v>-35072</v>
      </c>
      <c r="C20" s="98">
        <f>C14-C18</f>
        <v>17942</v>
      </c>
      <c r="D20" s="98">
        <f t="shared" ref="D20:E20" si="6">D14-D18</f>
        <v>19571</v>
      </c>
      <c r="E20" s="98">
        <f t="shared" si="6"/>
        <v>-9860</v>
      </c>
      <c r="F20" s="99">
        <f t="shared" ref="F20:L20" si="7">F14-F18</f>
        <v>-103798</v>
      </c>
      <c r="G20" s="99">
        <f t="shared" si="7"/>
        <v>-22886</v>
      </c>
      <c r="H20" s="99">
        <f t="shared" si="7"/>
        <v>0</v>
      </c>
      <c r="I20" s="99">
        <f t="shared" si="7"/>
        <v>0</v>
      </c>
      <c r="J20" s="99">
        <f t="shared" si="7"/>
        <v>0</v>
      </c>
      <c r="K20" s="100">
        <f t="shared" si="7"/>
        <v>0</v>
      </c>
      <c r="L20" s="101">
        <f t="shared" si="7"/>
        <v>0</v>
      </c>
    </row>
    <row r="21" spans="1:12" x14ac:dyDescent="0.25">
      <c r="A21" s="80"/>
      <c r="B21" s="81"/>
      <c r="C21" s="81"/>
      <c r="D21" s="81"/>
      <c r="E21" s="81"/>
      <c r="F21" s="82"/>
      <c r="G21" s="83"/>
      <c r="H21" s="84"/>
      <c r="I21" s="82"/>
      <c r="J21" s="82"/>
      <c r="K21" s="102"/>
      <c r="L21" s="103"/>
    </row>
    <row r="22" spans="1:12" x14ac:dyDescent="0.25">
      <c r="A22" s="104"/>
      <c r="B22" s="105"/>
      <c r="C22" s="105"/>
      <c r="D22" s="105"/>
      <c r="E22" s="105"/>
      <c r="F22" s="106"/>
      <c r="G22" s="107"/>
      <c r="H22" s="108"/>
      <c r="I22" s="106"/>
      <c r="J22" s="106"/>
      <c r="K22" s="109"/>
      <c r="L22" s="110"/>
    </row>
    <row r="23" spans="1:12" s="118" customFormat="1" x14ac:dyDescent="0.25">
      <c r="A23" s="111" t="s">
        <v>245</v>
      </c>
      <c r="B23" s="112">
        <v>0</v>
      </c>
      <c r="C23" s="112">
        <v>0</v>
      </c>
      <c r="D23" s="112">
        <v>0</v>
      </c>
      <c r="E23" s="112">
        <v>0</v>
      </c>
      <c r="F23" s="113">
        <v>0</v>
      </c>
      <c r="G23" s="114">
        <v>0</v>
      </c>
      <c r="H23" s="115">
        <v>0</v>
      </c>
      <c r="I23" s="113">
        <v>0</v>
      </c>
      <c r="J23" s="113">
        <v>0</v>
      </c>
      <c r="K23" s="116">
        <v>0</v>
      </c>
      <c r="L23" s="117">
        <v>0</v>
      </c>
    </row>
    <row r="24" spans="1:12" ht="23.4" x14ac:dyDescent="0.25">
      <c r="A24" s="119" t="s">
        <v>246</v>
      </c>
      <c r="B24" s="93">
        <v>0</v>
      </c>
      <c r="C24" s="93">
        <v>0</v>
      </c>
      <c r="D24" s="93">
        <v>0</v>
      </c>
      <c r="E24" s="93">
        <v>0</v>
      </c>
      <c r="F24" s="120">
        <v>0</v>
      </c>
      <c r="G24" s="121">
        <v>0</v>
      </c>
      <c r="H24" s="121">
        <v>0</v>
      </c>
      <c r="I24" s="120">
        <v>0</v>
      </c>
      <c r="J24" s="121">
        <v>0</v>
      </c>
      <c r="K24" s="122">
        <v>0</v>
      </c>
      <c r="L24" s="123">
        <v>0</v>
      </c>
    </row>
    <row r="25" spans="1:12" ht="13.8" thickBot="1" x14ac:dyDescent="0.3">
      <c r="A25" s="124" t="s">
        <v>247</v>
      </c>
      <c r="B25" s="125">
        <v>0</v>
      </c>
      <c r="C25" s="125">
        <v>0</v>
      </c>
      <c r="D25" s="125">
        <v>0</v>
      </c>
      <c r="E25" s="125">
        <v>0</v>
      </c>
      <c r="F25" s="126">
        <v>0</v>
      </c>
      <c r="G25" s="127">
        <v>0</v>
      </c>
      <c r="H25" s="128">
        <v>0</v>
      </c>
      <c r="I25" s="126">
        <v>0</v>
      </c>
      <c r="J25" s="126">
        <v>0</v>
      </c>
      <c r="K25" s="129">
        <v>0</v>
      </c>
      <c r="L25" s="130">
        <v>0</v>
      </c>
    </row>
    <row r="26" spans="1:12" x14ac:dyDescent="0.25">
      <c r="B26" s="55"/>
      <c r="C26" s="55"/>
      <c r="D26" s="55"/>
      <c r="E26" s="55"/>
    </row>
    <row r="28" spans="1:12" x14ac:dyDescent="0.25">
      <c r="A28" s="47" t="s">
        <v>248</v>
      </c>
    </row>
    <row r="29" spans="1:12" x14ac:dyDescent="0.25">
      <c r="A29" s="47" t="s">
        <v>249</v>
      </c>
    </row>
    <row r="32" spans="1:12" x14ac:dyDescent="0.25">
      <c r="B32" s="131"/>
      <c r="C32" s="131"/>
      <c r="D32" s="131"/>
      <c r="E32" s="131"/>
    </row>
    <row r="33" spans="2:5" x14ac:dyDescent="0.25">
      <c r="B33" s="131"/>
      <c r="C33" s="131"/>
      <c r="D33" s="131"/>
      <c r="E33" s="131"/>
    </row>
    <row r="34" spans="2:5" x14ac:dyDescent="0.25">
      <c r="B34" s="131"/>
      <c r="C34" s="131"/>
      <c r="D34" s="131"/>
      <c r="E34" s="131"/>
    </row>
    <row r="35" spans="2:5" x14ac:dyDescent="0.25">
      <c r="B35" s="131"/>
      <c r="C35" s="131"/>
      <c r="D35" s="131"/>
      <c r="E35" s="131"/>
    </row>
    <row r="36" spans="2:5" x14ac:dyDescent="0.25">
      <c r="B36" s="131"/>
      <c r="C36" s="131"/>
      <c r="D36" s="131"/>
      <c r="E36" s="131"/>
    </row>
    <row r="37" spans="2:5" x14ac:dyDescent="0.25">
      <c r="B37" s="131"/>
      <c r="C37" s="131"/>
      <c r="D37" s="131"/>
      <c r="E37" s="131"/>
    </row>
    <row r="38" spans="2:5" x14ac:dyDescent="0.25">
      <c r="B38" s="131"/>
      <c r="C38" s="131"/>
      <c r="D38" s="131"/>
      <c r="E38" s="131"/>
    </row>
    <row r="39" spans="2:5" x14ac:dyDescent="0.25">
      <c r="B39" s="131"/>
      <c r="C39" s="131"/>
      <c r="D39" s="131"/>
      <c r="E39" s="131"/>
    </row>
    <row r="40" spans="2:5" x14ac:dyDescent="0.25">
      <c r="B40" s="131"/>
      <c r="C40" s="131"/>
      <c r="D40" s="131"/>
      <c r="E40" s="131"/>
    </row>
    <row r="41" spans="2:5" x14ac:dyDescent="0.25">
      <c r="B41" s="131"/>
      <c r="C41" s="131"/>
      <c r="D41" s="131"/>
      <c r="E41" s="131"/>
    </row>
    <row r="42" spans="2:5" x14ac:dyDescent="0.25">
      <c r="B42" s="131"/>
      <c r="C42" s="131"/>
      <c r="D42" s="131"/>
      <c r="E42" s="131"/>
    </row>
    <row r="43" spans="2:5" x14ac:dyDescent="0.25">
      <c r="B43" s="131"/>
      <c r="C43" s="131"/>
      <c r="D43" s="131"/>
      <c r="E43" s="131"/>
    </row>
    <row r="44" spans="2:5" x14ac:dyDescent="0.25">
      <c r="B44" s="131"/>
      <c r="C44" s="131"/>
      <c r="D44" s="131"/>
      <c r="E44" s="131"/>
    </row>
    <row r="45" spans="2:5" x14ac:dyDescent="0.25">
      <c r="B45" s="131"/>
      <c r="C45" s="131"/>
      <c r="D45" s="131"/>
      <c r="E45" s="131"/>
    </row>
    <row r="46" spans="2:5" x14ac:dyDescent="0.25">
      <c r="B46" s="131"/>
      <c r="C46" s="131"/>
      <c r="D46" s="131"/>
      <c r="E46" s="131"/>
    </row>
    <row r="47" spans="2:5" x14ac:dyDescent="0.25">
      <c r="B47" s="131"/>
      <c r="C47" s="131"/>
      <c r="D47" s="131"/>
      <c r="E47" s="131"/>
    </row>
    <row r="48" spans="2:5" x14ac:dyDescent="0.25">
      <c r="B48" s="131"/>
      <c r="C48" s="131"/>
      <c r="D48" s="131"/>
      <c r="E48" s="131"/>
    </row>
    <row r="49" spans="2:5" x14ac:dyDescent="0.25">
      <c r="B49" s="131"/>
      <c r="C49" s="131"/>
      <c r="D49" s="131"/>
      <c r="E49" s="131"/>
    </row>
    <row r="50" spans="2:5" x14ac:dyDescent="0.25">
      <c r="B50" s="131"/>
      <c r="C50" s="131"/>
      <c r="D50" s="131"/>
      <c r="E50" s="131"/>
    </row>
    <row r="51" spans="2:5" x14ac:dyDescent="0.25">
      <c r="B51" s="131"/>
      <c r="C51" s="131"/>
      <c r="D51" s="131"/>
      <c r="E51" s="131"/>
    </row>
    <row r="52" spans="2:5" x14ac:dyDescent="0.25">
      <c r="B52" s="131"/>
      <c r="C52" s="131"/>
      <c r="D52" s="131"/>
      <c r="E52" s="131"/>
    </row>
    <row r="53" spans="2:5" x14ac:dyDescent="0.25">
      <c r="B53" s="131"/>
      <c r="C53" s="131"/>
      <c r="D53" s="131"/>
      <c r="E53" s="131"/>
    </row>
  </sheetData>
  <autoFilter ref="A2:K26" xr:uid="{00000000-0009-0000-0000-000006000000}"/>
  <phoneticPr fontId="33" type="noConversion"/>
  <printOptions horizontalCentered="1"/>
  <pageMargins left="0.19685039370078741" right="0.19685039370078741" top="0.39370078740157483" bottom="0.39370078740157483" header="0.31496062992125984" footer="0.31496062992125984"/>
  <pageSetup paperSize="9" scale="80" orientation="landscape" r:id="rId1"/>
  <headerFooter alignWithMargins="0">
    <oddFooter>&amp;C&amp;A&amp;P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8"/>
  <dimension ref="A1:T191"/>
  <sheetViews>
    <sheetView topLeftCell="A76" zoomScale="75" zoomScaleNormal="75" workbookViewId="0">
      <selection activeCell="O111" sqref="O111"/>
    </sheetView>
  </sheetViews>
  <sheetFormatPr defaultRowHeight="14.4" x14ac:dyDescent="0.3"/>
  <cols>
    <col min="1" max="1" width="35.88671875" customWidth="1"/>
    <col min="2" max="2" width="9.33203125" style="132" customWidth="1"/>
    <col min="3" max="3" width="10.33203125" customWidth="1"/>
    <col min="4" max="4" width="32.109375" customWidth="1"/>
    <col min="5" max="5" width="10.44140625" style="132" customWidth="1"/>
    <col min="6" max="6" width="8.6640625" style="132" customWidth="1"/>
    <col min="7" max="7" width="14.5546875" style="132" customWidth="1"/>
    <col min="8" max="8" width="7.88671875" customWidth="1"/>
    <col min="9" max="9" width="21.88671875" customWidth="1"/>
    <col min="10" max="10" width="14.88671875" customWidth="1"/>
    <col min="11" max="11" width="16.44140625" customWidth="1"/>
    <col min="12" max="12" width="20.109375" customWidth="1"/>
    <col min="13" max="13" width="17.33203125" customWidth="1"/>
    <col min="14" max="14" width="20.6640625" customWidth="1"/>
    <col min="15" max="15" width="16.33203125" customWidth="1"/>
    <col min="16" max="16" width="17.44140625" style="132" customWidth="1"/>
    <col min="17" max="17" width="16" style="132" customWidth="1"/>
    <col min="18" max="18" width="16" customWidth="1"/>
  </cols>
  <sheetData>
    <row r="1" spans="1:18" x14ac:dyDescent="0.3">
      <c r="D1" t="s">
        <v>135</v>
      </c>
      <c r="N1" s="134">
        <f>SUM(Tabulka2[Schválený rozpočet 2026])</f>
        <v>168924800</v>
      </c>
      <c r="O1" s="134">
        <f>SUM(Tabulka2[Upravený rozpočet 2026])</f>
        <v>310022000</v>
      </c>
      <c r="P1" s="134">
        <f>SUM(Tabulka2[Čerpání rozpočtu 2026])</f>
        <v>168924800</v>
      </c>
    </row>
    <row r="3" spans="1:18" ht="28.8" x14ac:dyDescent="0.3">
      <c r="A3" s="18" t="s">
        <v>1</v>
      </c>
      <c r="B3" s="18" t="s">
        <v>132</v>
      </c>
      <c r="C3" s="19" t="s">
        <v>134</v>
      </c>
      <c r="D3" s="17" t="s">
        <v>0</v>
      </c>
      <c r="E3" s="17" t="s">
        <v>252</v>
      </c>
      <c r="F3" s="20" t="s">
        <v>139</v>
      </c>
      <c r="G3" s="20" t="s">
        <v>133</v>
      </c>
      <c r="H3" s="20" t="s">
        <v>3</v>
      </c>
      <c r="I3" s="20" t="s">
        <v>171</v>
      </c>
      <c r="J3" s="20" t="s">
        <v>4</v>
      </c>
      <c r="K3" s="20" t="s">
        <v>251</v>
      </c>
      <c r="L3" s="20" t="s">
        <v>312</v>
      </c>
      <c r="M3" s="20" t="s">
        <v>5</v>
      </c>
      <c r="N3" s="21" t="s">
        <v>420</v>
      </c>
      <c r="O3" s="21" t="s">
        <v>421</v>
      </c>
      <c r="P3" s="21" t="s">
        <v>422</v>
      </c>
      <c r="Q3" s="21" t="s">
        <v>6</v>
      </c>
      <c r="R3" s="21" t="s">
        <v>6</v>
      </c>
    </row>
    <row r="4" spans="1:18" x14ac:dyDescent="0.3">
      <c r="A4" s="2" t="s">
        <v>8</v>
      </c>
      <c r="B4" s="2">
        <v>2212</v>
      </c>
      <c r="C4" s="3">
        <v>5171</v>
      </c>
      <c r="D4" s="1" t="s">
        <v>7</v>
      </c>
      <c r="E4" s="1">
        <v>0</v>
      </c>
      <c r="F4" s="1">
        <v>330</v>
      </c>
      <c r="G4" s="1">
        <v>0</v>
      </c>
      <c r="H4" s="1">
        <v>3</v>
      </c>
      <c r="I4" s="1" t="s">
        <v>9</v>
      </c>
      <c r="J4" s="1" t="s">
        <v>9</v>
      </c>
      <c r="K4" s="1" t="s">
        <v>256</v>
      </c>
      <c r="L4" s="1" t="s">
        <v>256</v>
      </c>
      <c r="M4" s="1" t="s">
        <v>10</v>
      </c>
      <c r="N4" s="4">
        <v>700000</v>
      </c>
      <c r="O4" s="4">
        <v>700000</v>
      </c>
      <c r="P4" s="4">
        <v>700000</v>
      </c>
      <c r="Q4" s="134">
        <f>SUM(O4:O10)</f>
        <v>2900000</v>
      </c>
      <c r="R4" s="5">
        <f>SUM(P4:P10)</f>
        <v>2900000</v>
      </c>
    </row>
    <row r="5" spans="1:18" x14ac:dyDescent="0.3">
      <c r="A5" s="2" t="s">
        <v>8</v>
      </c>
      <c r="B5" s="2">
        <v>2212</v>
      </c>
      <c r="C5" s="3">
        <v>5169</v>
      </c>
      <c r="D5" s="1" t="s">
        <v>11</v>
      </c>
      <c r="E5" s="1">
        <v>0</v>
      </c>
      <c r="F5" s="1">
        <v>330</v>
      </c>
      <c r="G5" s="1">
        <v>0</v>
      </c>
      <c r="H5" s="1">
        <v>3</v>
      </c>
      <c r="I5" s="1" t="s">
        <v>9</v>
      </c>
      <c r="J5" s="1" t="s">
        <v>9</v>
      </c>
      <c r="K5" s="1" t="s">
        <v>256</v>
      </c>
      <c r="L5" s="1" t="s">
        <v>256</v>
      </c>
      <c r="M5" s="1" t="s">
        <v>10</v>
      </c>
      <c r="N5" s="4">
        <v>450000</v>
      </c>
      <c r="O5" s="4">
        <v>450000</v>
      </c>
      <c r="P5" s="4">
        <v>450000</v>
      </c>
      <c r="Q5" s="4"/>
      <c r="R5" s="4"/>
    </row>
    <row r="6" spans="1:18" x14ac:dyDescent="0.3">
      <c r="A6" s="2" t="s">
        <v>8</v>
      </c>
      <c r="B6" s="2">
        <v>2212</v>
      </c>
      <c r="C6" s="3">
        <v>5169</v>
      </c>
      <c r="D6" s="1" t="s">
        <v>12</v>
      </c>
      <c r="E6" s="1">
        <v>0</v>
      </c>
      <c r="F6" s="1">
        <v>330</v>
      </c>
      <c r="G6" s="1">
        <v>0</v>
      </c>
      <c r="H6" s="1">
        <v>3</v>
      </c>
      <c r="I6" s="1" t="s">
        <v>9</v>
      </c>
      <c r="J6" s="1" t="s">
        <v>9</v>
      </c>
      <c r="K6" s="1" t="s">
        <v>256</v>
      </c>
      <c r="L6" s="1" t="s">
        <v>256</v>
      </c>
      <c r="M6" s="1" t="s">
        <v>10</v>
      </c>
      <c r="N6" s="4">
        <v>350000</v>
      </c>
      <c r="O6" s="4">
        <v>350000</v>
      </c>
      <c r="P6" s="4">
        <v>350000</v>
      </c>
      <c r="Q6" s="4"/>
      <c r="R6" s="4"/>
    </row>
    <row r="7" spans="1:18" x14ac:dyDescent="0.3">
      <c r="A7" s="2" t="s">
        <v>8</v>
      </c>
      <c r="B7" s="2">
        <v>2212</v>
      </c>
      <c r="C7" s="6">
        <v>5171</v>
      </c>
      <c r="D7" s="1" t="s">
        <v>392</v>
      </c>
      <c r="E7" s="1">
        <v>0</v>
      </c>
      <c r="F7" s="1">
        <v>330</v>
      </c>
      <c r="G7" s="1">
        <v>0</v>
      </c>
      <c r="H7" s="1">
        <v>3</v>
      </c>
      <c r="I7" s="1" t="s">
        <v>9</v>
      </c>
      <c r="J7" s="1" t="s">
        <v>9</v>
      </c>
      <c r="K7" s="1" t="s">
        <v>256</v>
      </c>
      <c r="L7" s="1" t="s">
        <v>256</v>
      </c>
      <c r="M7" s="1" t="s">
        <v>10</v>
      </c>
      <c r="N7" s="4">
        <v>500000</v>
      </c>
      <c r="O7" s="4">
        <v>500000</v>
      </c>
      <c r="P7" s="4">
        <v>500000</v>
      </c>
      <c r="Q7" s="4"/>
      <c r="R7" s="4"/>
    </row>
    <row r="8" spans="1:18" s="132" customFormat="1" x14ac:dyDescent="0.3">
      <c r="A8" s="2" t="s">
        <v>8</v>
      </c>
      <c r="B8" s="2">
        <v>2212</v>
      </c>
      <c r="C8" s="6">
        <v>6121</v>
      </c>
      <c r="D8" s="1" t="s">
        <v>390</v>
      </c>
      <c r="E8" s="1">
        <v>0</v>
      </c>
      <c r="F8" s="1">
        <v>330</v>
      </c>
      <c r="G8" s="1">
        <v>0</v>
      </c>
      <c r="H8" s="1">
        <v>3</v>
      </c>
      <c r="I8" s="1" t="s">
        <v>9</v>
      </c>
      <c r="J8" s="1" t="s">
        <v>9</v>
      </c>
      <c r="K8" s="1" t="s">
        <v>256</v>
      </c>
      <c r="L8" s="1" t="s">
        <v>256</v>
      </c>
      <c r="M8" s="1" t="s">
        <v>13</v>
      </c>
      <c r="N8" s="4">
        <v>800000</v>
      </c>
      <c r="O8" s="4">
        <v>800000</v>
      </c>
      <c r="P8" s="4">
        <v>800000</v>
      </c>
      <c r="Q8" s="4"/>
      <c r="R8" s="4"/>
    </row>
    <row r="9" spans="1:18" s="132" customFormat="1" x14ac:dyDescent="0.3">
      <c r="A9" s="2" t="s">
        <v>15</v>
      </c>
      <c r="B9" s="2">
        <v>2219</v>
      </c>
      <c r="C9" s="3">
        <v>5169</v>
      </c>
      <c r="D9" s="1" t="s">
        <v>14</v>
      </c>
      <c r="E9" s="1">
        <v>0</v>
      </c>
      <c r="F9" s="1">
        <v>330</v>
      </c>
      <c r="G9" s="1">
        <v>0</v>
      </c>
      <c r="H9" s="1">
        <v>3</v>
      </c>
      <c r="I9" s="1" t="s">
        <v>9</v>
      </c>
      <c r="J9" s="1" t="s">
        <v>9</v>
      </c>
      <c r="K9" s="1" t="s">
        <v>256</v>
      </c>
      <c r="L9" s="1" t="s">
        <v>256</v>
      </c>
      <c r="M9" s="1" t="s">
        <v>10</v>
      </c>
      <c r="N9" s="4">
        <v>100000</v>
      </c>
      <c r="O9" s="4">
        <v>100000</v>
      </c>
      <c r="P9" s="4">
        <v>100000</v>
      </c>
      <c r="Q9" s="4"/>
      <c r="R9" s="4"/>
    </row>
    <row r="10" spans="1:18" x14ac:dyDescent="0.3">
      <c r="A10" s="2" t="s">
        <v>15</v>
      </c>
      <c r="B10" s="2">
        <v>2219</v>
      </c>
      <c r="C10" s="3">
        <v>5169</v>
      </c>
      <c r="D10" s="1" t="s">
        <v>335</v>
      </c>
      <c r="E10" s="1">
        <v>0</v>
      </c>
      <c r="F10" s="1">
        <v>330</v>
      </c>
      <c r="G10" s="1">
        <v>0</v>
      </c>
      <c r="H10" s="1">
        <v>3</v>
      </c>
      <c r="I10" s="1" t="s">
        <v>9</v>
      </c>
      <c r="J10" s="1" t="s">
        <v>9</v>
      </c>
      <c r="K10" s="1" t="s">
        <v>256</v>
      </c>
      <c r="L10" s="1" t="s">
        <v>256</v>
      </c>
      <c r="M10" s="1" t="s">
        <v>13</v>
      </c>
      <c r="N10" s="4">
        <v>0</v>
      </c>
      <c r="O10" s="4">
        <v>0</v>
      </c>
      <c r="P10" s="4">
        <v>0</v>
      </c>
      <c r="Q10" s="4"/>
      <c r="R10" s="4"/>
    </row>
    <row r="11" spans="1:18" x14ac:dyDescent="0.3">
      <c r="A11" s="2" t="s">
        <v>15</v>
      </c>
      <c r="B11" s="2">
        <v>2219</v>
      </c>
      <c r="C11" s="3">
        <v>6121</v>
      </c>
      <c r="D11" s="1" t="s">
        <v>336</v>
      </c>
      <c r="E11" s="1">
        <v>90</v>
      </c>
      <c r="F11" s="1">
        <v>330</v>
      </c>
      <c r="G11" s="1">
        <v>81722000000</v>
      </c>
      <c r="H11" s="1">
        <v>3</v>
      </c>
      <c r="I11" s="1" t="s">
        <v>9</v>
      </c>
      <c r="J11" s="1" t="s">
        <v>9</v>
      </c>
      <c r="K11" s="1" t="s">
        <v>337</v>
      </c>
      <c r="L11" s="1" t="s">
        <v>310</v>
      </c>
      <c r="M11" s="1" t="s">
        <v>13</v>
      </c>
      <c r="N11" s="4">
        <v>0</v>
      </c>
      <c r="O11" s="4">
        <v>2102500</v>
      </c>
      <c r="P11" s="4">
        <v>0</v>
      </c>
      <c r="Q11" s="134">
        <f>SUM(O11)</f>
        <v>2102500</v>
      </c>
      <c r="R11" s="5">
        <f>SUM(P11)</f>
        <v>0</v>
      </c>
    </row>
    <row r="12" spans="1:18" s="132" customFormat="1" x14ac:dyDescent="0.3">
      <c r="A12" s="2" t="s">
        <v>15</v>
      </c>
      <c r="B12" s="2">
        <v>2219</v>
      </c>
      <c r="C12" s="3">
        <v>6121</v>
      </c>
      <c r="D12" s="1" t="s">
        <v>336</v>
      </c>
      <c r="E12" s="1">
        <v>84</v>
      </c>
      <c r="F12" s="1">
        <v>330</v>
      </c>
      <c r="G12" s="1">
        <v>81722000000</v>
      </c>
      <c r="H12" s="1">
        <v>3</v>
      </c>
      <c r="I12" s="1" t="s">
        <v>9</v>
      </c>
      <c r="J12" s="1" t="s">
        <v>9</v>
      </c>
      <c r="K12" s="1" t="s">
        <v>337</v>
      </c>
      <c r="L12" s="1" t="s">
        <v>310</v>
      </c>
      <c r="M12" s="1" t="s">
        <v>13</v>
      </c>
      <c r="N12" s="4">
        <v>0</v>
      </c>
      <c r="O12" s="4">
        <v>1000000</v>
      </c>
      <c r="P12" s="4">
        <v>0</v>
      </c>
      <c r="Q12" s="134">
        <f>SUM(O12)</f>
        <v>1000000</v>
      </c>
      <c r="R12" s="134">
        <f>SUM(P12)</f>
        <v>0</v>
      </c>
    </row>
    <row r="13" spans="1:18" s="132" customFormat="1" x14ac:dyDescent="0.3">
      <c r="A13" s="2" t="s">
        <v>15</v>
      </c>
      <c r="B13" s="2">
        <v>2219</v>
      </c>
      <c r="C13" s="3">
        <v>6121</v>
      </c>
      <c r="D13" s="1" t="s">
        <v>338</v>
      </c>
      <c r="E13" s="1">
        <v>90</v>
      </c>
      <c r="F13" s="1">
        <v>330</v>
      </c>
      <c r="G13" s="1">
        <v>81831000000</v>
      </c>
      <c r="H13" s="1">
        <v>3</v>
      </c>
      <c r="I13" s="1" t="s">
        <v>9</v>
      </c>
      <c r="J13" s="1" t="s">
        <v>9</v>
      </c>
      <c r="K13" s="1" t="s">
        <v>337</v>
      </c>
      <c r="L13" s="1" t="s">
        <v>310</v>
      </c>
      <c r="M13" s="1" t="s">
        <v>13</v>
      </c>
      <c r="N13" s="4">
        <v>0</v>
      </c>
      <c r="O13" s="4">
        <v>0</v>
      </c>
      <c r="P13" s="4">
        <v>0</v>
      </c>
      <c r="Q13" s="134">
        <f>SUM(O13)</f>
        <v>0</v>
      </c>
      <c r="R13" s="134">
        <f>SUM(P13)</f>
        <v>0</v>
      </c>
    </row>
    <row r="14" spans="1:18" x14ac:dyDescent="0.3">
      <c r="A14" s="2" t="s">
        <v>15</v>
      </c>
      <c r="B14" s="2">
        <v>2219</v>
      </c>
      <c r="C14" s="3">
        <v>6121</v>
      </c>
      <c r="D14" s="1" t="s">
        <v>338</v>
      </c>
      <c r="E14" s="1">
        <v>0</v>
      </c>
      <c r="F14" s="1">
        <v>330</v>
      </c>
      <c r="G14" s="1">
        <v>81831000000</v>
      </c>
      <c r="H14" s="1">
        <v>3</v>
      </c>
      <c r="I14" s="1" t="s">
        <v>9</v>
      </c>
      <c r="J14" s="1" t="s">
        <v>9</v>
      </c>
      <c r="K14" s="1" t="s">
        <v>391</v>
      </c>
      <c r="L14" s="1" t="s">
        <v>310</v>
      </c>
      <c r="M14" s="1" t="s">
        <v>13</v>
      </c>
      <c r="N14" s="4">
        <v>800000</v>
      </c>
      <c r="O14" s="4">
        <v>800000</v>
      </c>
      <c r="P14" s="4">
        <v>800000</v>
      </c>
      <c r="Q14" s="4">
        <f>SUM(O14:O15)</f>
        <v>800000</v>
      </c>
      <c r="R14" s="4">
        <f>SUM(P14:P15)</f>
        <v>800000</v>
      </c>
    </row>
    <row r="15" spans="1:18" s="132" customFormat="1" x14ac:dyDescent="0.3">
      <c r="A15" s="2" t="s">
        <v>15</v>
      </c>
      <c r="B15" s="2">
        <v>2219</v>
      </c>
      <c r="C15" s="3">
        <v>6121</v>
      </c>
      <c r="D15" s="1" t="s">
        <v>339</v>
      </c>
      <c r="E15" s="1">
        <v>90</v>
      </c>
      <c r="F15" s="1">
        <v>330</v>
      </c>
      <c r="G15" s="1">
        <v>81832000000</v>
      </c>
      <c r="H15" s="1">
        <v>3</v>
      </c>
      <c r="I15" s="1" t="s">
        <v>9</v>
      </c>
      <c r="J15" s="1" t="s">
        <v>9</v>
      </c>
      <c r="K15" s="1" t="s">
        <v>337</v>
      </c>
      <c r="L15" s="1" t="s">
        <v>310</v>
      </c>
      <c r="M15" s="1" t="s">
        <v>13</v>
      </c>
      <c r="N15" s="4">
        <v>0</v>
      </c>
      <c r="O15" s="4">
        <v>0</v>
      </c>
      <c r="P15" s="4">
        <v>0</v>
      </c>
      <c r="Q15" s="4"/>
      <c r="R15" s="4"/>
    </row>
    <row r="16" spans="1:18" x14ac:dyDescent="0.3">
      <c r="A16" s="2" t="s">
        <v>15</v>
      </c>
      <c r="B16" s="2">
        <v>2219</v>
      </c>
      <c r="C16" s="3">
        <v>6121</v>
      </c>
      <c r="D16" s="1" t="s">
        <v>340</v>
      </c>
      <c r="E16" s="1">
        <v>90</v>
      </c>
      <c r="F16" s="1">
        <v>330</v>
      </c>
      <c r="G16" s="1">
        <v>81834000000</v>
      </c>
      <c r="H16" s="1">
        <v>3</v>
      </c>
      <c r="I16" s="1" t="s">
        <v>9</v>
      </c>
      <c r="J16" s="1" t="s">
        <v>9</v>
      </c>
      <c r="K16" s="1" t="s">
        <v>337</v>
      </c>
      <c r="L16" s="1" t="s">
        <v>310</v>
      </c>
      <c r="M16" s="1" t="s">
        <v>13</v>
      </c>
      <c r="N16" s="4">
        <v>0</v>
      </c>
      <c r="O16" s="4">
        <v>2013800</v>
      </c>
      <c r="P16" s="4">
        <v>0</v>
      </c>
      <c r="Q16" s="4">
        <f>SUM(O16:O27)</f>
        <v>21461100</v>
      </c>
      <c r="R16" s="4">
        <f>SUM(P16:P27)</f>
        <v>15954000</v>
      </c>
    </row>
    <row r="17" spans="1:18" s="132" customFormat="1" x14ac:dyDescent="0.3">
      <c r="A17" s="2" t="s">
        <v>15</v>
      </c>
      <c r="B17" s="2">
        <v>2219</v>
      </c>
      <c r="C17" s="3">
        <v>6121</v>
      </c>
      <c r="D17" s="1" t="s">
        <v>340</v>
      </c>
      <c r="E17" s="1">
        <v>84</v>
      </c>
      <c r="F17" s="1">
        <v>330</v>
      </c>
      <c r="G17" s="1">
        <v>81834000000</v>
      </c>
      <c r="H17" s="1">
        <v>3</v>
      </c>
      <c r="I17" s="1" t="s">
        <v>9</v>
      </c>
      <c r="J17" s="1" t="s">
        <v>9</v>
      </c>
      <c r="K17" s="1" t="s">
        <v>337</v>
      </c>
      <c r="L17" s="1" t="s">
        <v>310</v>
      </c>
      <c r="M17" s="1" t="s">
        <v>13</v>
      </c>
      <c r="N17" s="4">
        <v>0</v>
      </c>
      <c r="O17" s="4">
        <v>2974000</v>
      </c>
      <c r="P17" s="4">
        <v>0</v>
      </c>
      <c r="Q17" s="4">
        <f>SUM(O17:O28)</f>
        <v>19470200</v>
      </c>
      <c r="R17" s="4">
        <f>SUM(P17:P28)</f>
        <v>15954000</v>
      </c>
    </row>
    <row r="18" spans="1:18" x14ac:dyDescent="0.3">
      <c r="A18" s="2" t="s">
        <v>15</v>
      </c>
      <c r="B18" s="2">
        <v>2219</v>
      </c>
      <c r="C18" s="3">
        <v>6121</v>
      </c>
      <c r="D18" s="1" t="s">
        <v>341</v>
      </c>
      <c r="E18" s="1">
        <v>90</v>
      </c>
      <c r="F18" s="1">
        <v>330</v>
      </c>
      <c r="G18" s="1">
        <v>81687000000</v>
      </c>
      <c r="H18" s="1">
        <v>3</v>
      </c>
      <c r="I18" s="1" t="s">
        <v>9</v>
      </c>
      <c r="J18" s="1" t="s">
        <v>9</v>
      </c>
      <c r="K18" s="1" t="s">
        <v>337</v>
      </c>
      <c r="L18" s="1" t="s">
        <v>310</v>
      </c>
      <c r="M18" s="1" t="s">
        <v>13</v>
      </c>
      <c r="N18" s="4">
        <v>0</v>
      </c>
      <c r="O18" s="4">
        <v>0</v>
      </c>
      <c r="P18" s="4">
        <v>0</v>
      </c>
      <c r="Q18" s="4"/>
      <c r="R18" s="4"/>
    </row>
    <row r="19" spans="1:18" x14ac:dyDescent="0.3">
      <c r="A19" s="2" t="s">
        <v>17</v>
      </c>
      <c r="B19" s="2">
        <v>2321</v>
      </c>
      <c r="C19" s="3">
        <v>5169</v>
      </c>
      <c r="D19" s="1" t="s">
        <v>16</v>
      </c>
      <c r="E19" s="1">
        <v>0</v>
      </c>
      <c r="F19" s="1">
        <v>330</v>
      </c>
      <c r="G19" s="1">
        <v>0</v>
      </c>
      <c r="H19" s="1">
        <v>2</v>
      </c>
      <c r="I19" s="1" t="s">
        <v>9</v>
      </c>
      <c r="J19" s="1" t="s">
        <v>9</v>
      </c>
      <c r="K19" s="1" t="s">
        <v>256</v>
      </c>
      <c r="L19" s="1" t="s">
        <v>256</v>
      </c>
      <c r="M19" s="1" t="s">
        <v>10</v>
      </c>
      <c r="N19" s="4">
        <v>120000</v>
      </c>
      <c r="O19" s="4">
        <v>120000</v>
      </c>
      <c r="P19" s="4">
        <v>120000</v>
      </c>
      <c r="Q19" s="4"/>
      <c r="R19" s="4"/>
    </row>
    <row r="20" spans="1:18" x14ac:dyDescent="0.3">
      <c r="A20" s="2" t="s">
        <v>17</v>
      </c>
      <c r="B20" s="2">
        <v>2321</v>
      </c>
      <c r="C20" s="3">
        <v>5171</v>
      </c>
      <c r="D20" s="1" t="s">
        <v>304</v>
      </c>
      <c r="E20" s="1">
        <v>0</v>
      </c>
      <c r="F20" s="1">
        <v>330</v>
      </c>
      <c r="G20" s="1">
        <v>0</v>
      </c>
      <c r="H20" s="1">
        <v>2</v>
      </c>
      <c r="I20" s="1" t="s">
        <v>9</v>
      </c>
      <c r="J20" s="1" t="s">
        <v>9</v>
      </c>
      <c r="K20" s="1" t="s">
        <v>256</v>
      </c>
      <c r="L20" s="1" t="s">
        <v>256</v>
      </c>
      <c r="M20" s="1" t="s">
        <v>10</v>
      </c>
      <c r="N20" s="4">
        <v>0</v>
      </c>
      <c r="O20" s="4">
        <v>0</v>
      </c>
      <c r="P20" s="4">
        <v>0</v>
      </c>
      <c r="Q20" s="4"/>
      <c r="R20" s="4"/>
    </row>
    <row r="21" spans="1:18" x14ac:dyDescent="0.3">
      <c r="A21" s="2" t="s">
        <v>19</v>
      </c>
      <c r="B21" s="2">
        <v>3111</v>
      </c>
      <c r="C21" s="3">
        <v>5331</v>
      </c>
      <c r="D21" s="1" t="s">
        <v>18</v>
      </c>
      <c r="E21" s="1">
        <v>0</v>
      </c>
      <c r="F21" s="1">
        <v>420</v>
      </c>
      <c r="G21" s="1">
        <v>0</v>
      </c>
      <c r="H21" s="1">
        <v>4</v>
      </c>
      <c r="I21" s="1" t="s">
        <v>20</v>
      </c>
      <c r="J21" s="1" t="s">
        <v>20</v>
      </c>
      <c r="K21" s="1" t="s">
        <v>267</v>
      </c>
      <c r="L21" s="1" t="s">
        <v>256</v>
      </c>
      <c r="M21" s="1" t="s">
        <v>10</v>
      </c>
      <c r="N21" s="4">
        <v>2000000</v>
      </c>
      <c r="O21" s="4">
        <v>2000000</v>
      </c>
      <c r="P21" s="4">
        <v>2000000</v>
      </c>
      <c r="Q21" s="4"/>
      <c r="R21" s="4"/>
    </row>
    <row r="22" spans="1:18" s="132" customFormat="1" x14ac:dyDescent="0.3">
      <c r="A22" s="2" t="s">
        <v>19</v>
      </c>
      <c r="B22" s="2">
        <v>3111</v>
      </c>
      <c r="C22" s="3">
        <v>5331</v>
      </c>
      <c r="D22" s="1" t="s">
        <v>374</v>
      </c>
      <c r="E22" s="1">
        <v>0</v>
      </c>
      <c r="F22" s="1">
        <v>420</v>
      </c>
      <c r="G22" s="1">
        <v>0</v>
      </c>
      <c r="H22" s="1">
        <v>4</v>
      </c>
      <c r="I22" s="1" t="s">
        <v>20</v>
      </c>
      <c r="J22" s="1" t="s">
        <v>20</v>
      </c>
      <c r="K22" s="1" t="s">
        <v>399</v>
      </c>
      <c r="L22" s="1" t="s">
        <v>256</v>
      </c>
      <c r="M22" s="1" t="s">
        <v>10</v>
      </c>
      <c r="N22" s="4">
        <v>3908000</v>
      </c>
      <c r="O22" s="4">
        <v>3908000</v>
      </c>
      <c r="P22" s="4">
        <v>3908000</v>
      </c>
      <c r="Q22" s="4"/>
      <c r="R22" s="4"/>
    </row>
    <row r="23" spans="1:18" s="132" customFormat="1" x14ac:dyDescent="0.3">
      <c r="A23" s="2" t="s">
        <v>19</v>
      </c>
      <c r="B23" s="2">
        <v>3111</v>
      </c>
      <c r="C23" s="3">
        <v>5331</v>
      </c>
      <c r="D23" s="1" t="s">
        <v>302</v>
      </c>
      <c r="E23" s="1">
        <v>0</v>
      </c>
      <c r="F23" s="1">
        <v>420</v>
      </c>
      <c r="G23" s="1">
        <v>0</v>
      </c>
      <c r="H23" s="1">
        <v>4</v>
      </c>
      <c r="I23" s="1" t="s">
        <v>20</v>
      </c>
      <c r="J23" s="1" t="s">
        <v>20</v>
      </c>
      <c r="K23" s="1" t="s">
        <v>268</v>
      </c>
      <c r="L23" s="1" t="s">
        <v>256</v>
      </c>
      <c r="M23" s="1" t="s">
        <v>10</v>
      </c>
      <c r="N23" s="4">
        <v>4556000</v>
      </c>
      <c r="O23" s="4">
        <v>4556000</v>
      </c>
      <c r="P23" s="4">
        <v>4556000</v>
      </c>
      <c r="Q23" s="4"/>
      <c r="R23" s="4"/>
    </row>
    <row r="24" spans="1:18" s="132" customFormat="1" x14ac:dyDescent="0.3">
      <c r="A24" s="2" t="s">
        <v>19</v>
      </c>
      <c r="B24" s="2">
        <v>3111</v>
      </c>
      <c r="C24" s="3">
        <v>5331</v>
      </c>
      <c r="D24" s="1" t="s">
        <v>373</v>
      </c>
      <c r="E24" s="1">
        <v>0</v>
      </c>
      <c r="F24" s="1">
        <v>420</v>
      </c>
      <c r="G24" s="1">
        <v>0</v>
      </c>
      <c r="H24" s="1">
        <v>4</v>
      </c>
      <c r="I24" s="1" t="s">
        <v>20</v>
      </c>
      <c r="J24" s="1" t="s">
        <v>20</v>
      </c>
      <c r="K24" s="1" t="s">
        <v>400</v>
      </c>
      <c r="L24" s="1" t="s">
        <v>256</v>
      </c>
      <c r="M24" s="1" t="s">
        <v>10</v>
      </c>
      <c r="N24" s="4">
        <v>5370000</v>
      </c>
      <c r="O24" s="4">
        <v>5370000</v>
      </c>
      <c r="P24" s="4">
        <v>5370000</v>
      </c>
      <c r="Q24" s="4"/>
      <c r="R24" s="4"/>
    </row>
    <row r="25" spans="1:18" x14ac:dyDescent="0.3">
      <c r="A25" s="2" t="s">
        <v>19</v>
      </c>
      <c r="B25" s="2">
        <v>3111</v>
      </c>
      <c r="C25" s="3">
        <v>5336</v>
      </c>
      <c r="D25" s="1" t="s">
        <v>281</v>
      </c>
      <c r="E25" s="1">
        <v>96</v>
      </c>
      <c r="F25" s="1">
        <v>420</v>
      </c>
      <c r="G25" s="1">
        <v>0</v>
      </c>
      <c r="H25" s="1">
        <v>4</v>
      </c>
      <c r="I25" s="1" t="s">
        <v>20</v>
      </c>
      <c r="J25" s="1" t="s">
        <v>20</v>
      </c>
      <c r="K25" s="1" t="s">
        <v>342</v>
      </c>
      <c r="L25" s="1" t="s">
        <v>310</v>
      </c>
      <c r="M25" s="1" t="s">
        <v>10</v>
      </c>
      <c r="N25" s="4">
        <v>0</v>
      </c>
      <c r="O25" s="4">
        <v>0</v>
      </c>
      <c r="P25" s="4">
        <v>0</v>
      </c>
      <c r="Q25" s="4"/>
      <c r="R25" s="4"/>
    </row>
    <row r="26" spans="1:18" x14ac:dyDescent="0.3">
      <c r="A26" s="2" t="s">
        <v>19</v>
      </c>
      <c r="B26" s="2">
        <v>3111</v>
      </c>
      <c r="C26" s="3">
        <v>5336</v>
      </c>
      <c r="D26" s="1" t="s">
        <v>282</v>
      </c>
      <c r="E26" s="1">
        <v>96</v>
      </c>
      <c r="F26" s="1">
        <v>420</v>
      </c>
      <c r="G26" s="1">
        <v>0</v>
      </c>
      <c r="H26" s="1">
        <v>4</v>
      </c>
      <c r="I26" s="1" t="s">
        <v>20</v>
      </c>
      <c r="J26" s="1" t="s">
        <v>20</v>
      </c>
      <c r="K26" s="1" t="s">
        <v>342</v>
      </c>
      <c r="L26" s="1" t="s">
        <v>310</v>
      </c>
      <c r="M26" s="1" t="s">
        <v>10</v>
      </c>
      <c r="N26" s="4">
        <v>0</v>
      </c>
      <c r="O26" s="4">
        <v>0</v>
      </c>
      <c r="P26" s="4">
        <v>0</v>
      </c>
      <c r="Q26" s="4"/>
      <c r="R26" s="4"/>
    </row>
    <row r="27" spans="1:18" x14ac:dyDescent="0.3">
      <c r="A27" s="2" t="s">
        <v>19</v>
      </c>
      <c r="B27" s="2">
        <v>3111</v>
      </c>
      <c r="C27" s="3">
        <v>5336</v>
      </c>
      <c r="D27" s="1" t="s">
        <v>502</v>
      </c>
      <c r="E27" s="1">
        <v>33092</v>
      </c>
      <c r="F27" s="1">
        <v>420</v>
      </c>
      <c r="G27" s="1">
        <v>0</v>
      </c>
      <c r="H27" s="1">
        <v>4</v>
      </c>
      <c r="I27" s="1" t="s">
        <v>20</v>
      </c>
      <c r="J27" s="1" t="s">
        <v>20</v>
      </c>
      <c r="K27" s="1" t="s">
        <v>342</v>
      </c>
      <c r="L27" s="1" t="s">
        <v>310</v>
      </c>
      <c r="M27" s="1" t="s">
        <v>10</v>
      </c>
      <c r="N27" s="4">
        <v>0</v>
      </c>
      <c r="O27" s="4">
        <v>519300</v>
      </c>
      <c r="P27" s="4">
        <v>0</v>
      </c>
      <c r="Q27" s="4"/>
      <c r="R27" s="4"/>
    </row>
    <row r="28" spans="1:18" s="132" customFormat="1" x14ac:dyDescent="0.3">
      <c r="A28" s="2" t="s">
        <v>19</v>
      </c>
      <c r="B28" s="2">
        <v>3111</v>
      </c>
      <c r="C28" s="3">
        <v>5336</v>
      </c>
      <c r="D28" s="1" t="s">
        <v>463</v>
      </c>
      <c r="E28" s="1">
        <v>138</v>
      </c>
      <c r="F28" s="1">
        <v>420</v>
      </c>
      <c r="G28" s="1">
        <v>0</v>
      </c>
      <c r="H28" s="1">
        <v>4</v>
      </c>
      <c r="I28" s="1" t="s">
        <v>20</v>
      </c>
      <c r="J28" s="1" t="s">
        <v>20</v>
      </c>
      <c r="K28" s="1" t="s">
        <v>342</v>
      </c>
      <c r="L28" s="1" t="s">
        <v>310</v>
      </c>
      <c r="M28" s="1" t="s">
        <v>10</v>
      </c>
      <c r="N28" s="4">
        <v>0</v>
      </c>
      <c r="O28" s="4">
        <v>22900</v>
      </c>
      <c r="P28" s="4">
        <v>0</v>
      </c>
      <c r="Q28" s="4"/>
      <c r="R28" s="4"/>
    </row>
    <row r="29" spans="1:18" x14ac:dyDescent="0.3">
      <c r="A29" s="2" t="s">
        <v>19</v>
      </c>
      <c r="B29" s="2">
        <v>3111</v>
      </c>
      <c r="C29" s="3">
        <v>6129</v>
      </c>
      <c r="D29" s="1" t="s">
        <v>271</v>
      </c>
      <c r="E29" s="1">
        <v>90</v>
      </c>
      <c r="F29" s="1">
        <v>420</v>
      </c>
      <c r="G29" s="1">
        <v>0</v>
      </c>
      <c r="H29" s="1">
        <v>4</v>
      </c>
      <c r="I29" s="1" t="s">
        <v>20</v>
      </c>
      <c r="J29" s="1" t="s">
        <v>20</v>
      </c>
      <c r="K29" s="152" t="s">
        <v>289</v>
      </c>
      <c r="L29" s="1" t="s">
        <v>310</v>
      </c>
      <c r="M29" s="1" t="s">
        <v>13</v>
      </c>
      <c r="N29" s="4">
        <v>0</v>
      </c>
      <c r="O29" s="4">
        <v>0</v>
      </c>
      <c r="P29" s="4">
        <v>0</v>
      </c>
      <c r="Q29" s="4">
        <f>SUM(O29:O43)</f>
        <v>29767800</v>
      </c>
      <c r="R29" s="4">
        <f>SUM(P29:P43)</f>
        <v>29767800</v>
      </c>
    </row>
    <row r="30" spans="1:18" x14ac:dyDescent="0.3">
      <c r="A30" s="2" t="s">
        <v>19</v>
      </c>
      <c r="B30" s="2">
        <v>3111</v>
      </c>
      <c r="C30" s="3">
        <v>6363</v>
      </c>
      <c r="D30" s="1" t="s">
        <v>343</v>
      </c>
      <c r="E30" s="1">
        <v>90</v>
      </c>
      <c r="F30" s="1">
        <v>420</v>
      </c>
      <c r="G30" s="1">
        <v>0</v>
      </c>
      <c r="H30" s="1">
        <v>4</v>
      </c>
      <c r="I30" s="1" t="s">
        <v>20</v>
      </c>
      <c r="J30" s="1" t="s">
        <v>20</v>
      </c>
      <c r="K30" s="152" t="s">
        <v>344</v>
      </c>
      <c r="L30" s="1" t="s">
        <v>310</v>
      </c>
      <c r="M30" s="1" t="s">
        <v>13</v>
      </c>
      <c r="N30" s="4">
        <v>0</v>
      </c>
      <c r="O30" s="4">
        <v>0</v>
      </c>
      <c r="P30" s="4">
        <v>0</v>
      </c>
      <c r="Q30" s="4"/>
      <c r="R30" s="4"/>
    </row>
    <row r="31" spans="1:18" x14ac:dyDescent="0.3">
      <c r="A31" s="2" t="s">
        <v>19</v>
      </c>
      <c r="B31" s="2">
        <v>3111</v>
      </c>
      <c r="C31" s="3">
        <v>6129</v>
      </c>
      <c r="D31" s="1" t="s">
        <v>345</v>
      </c>
      <c r="E31" s="1">
        <v>0</v>
      </c>
      <c r="F31" s="1">
        <v>420</v>
      </c>
      <c r="G31" s="1">
        <v>0</v>
      </c>
      <c r="H31" s="1">
        <v>4</v>
      </c>
      <c r="I31" s="1" t="s">
        <v>20</v>
      </c>
      <c r="J31" s="1" t="s">
        <v>20</v>
      </c>
      <c r="K31" s="1" t="s">
        <v>256</v>
      </c>
      <c r="L31" s="1" t="s">
        <v>256</v>
      </c>
      <c r="M31" s="1" t="s">
        <v>13</v>
      </c>
      <c r="N31" s="4">
        <v>0</v>
      </c>
      <c r="O31" s="4">
        <v>0</v>
      </c>
      <c r="P31" s="4">
        <v>0</v>
      </c>
      <c r="Q31" s="4"/>
      <c r="R31" s="4"/>
    </row>
    <row r="32" spans="1:18" s="132" customFormat="1" x14ac:dyDescent="0.3">
      <c r="A32" s="2" t="s">
        <v>19</v>
      </c>
      <c r="B32" s="2">
        <v>3111</v>
      </c>
      <c r="C32" s="3">
        <v>5331</v>
      </c>
      <c r="D32" s="1" t="s">
        <v>21</v>
      </c>
      <c r="E32" s="1">
        <v>0</v>
      </c>
      <c r="F32" s="1">
        <v>420</v>
      </c>
      <c r="G32" s="1">
        <v>0</v>
      </c>
      <c r="H32" s="1">
        <v>4</v>
      </c>
      <c r="I32" s="1" t="s">
        <v>20</v>
      </c>
      <c r="J32" s="1" t="s">
        <v>20</v>
      </c>
      <c r="K32" s="1" t="s">
        <v>256</v>
      </c>
      <c r="L32" s="1" t="s">
        <v>256</v>
      </c>
      <c r="M32" s="1" t="s">
        <v>10</v>
      </c>
      <c r="N32" s="4">
        <v>0</v>
      </c>
      <c r="O32" s="4">
        <v>0</v>
      </c>
      <c r="P32" s="4">
        <v>0</v>
      </c>
      <c r="Q32" s="4"/>
      <c r="R32" s="4"/>
    </row>
    <row r="33" spans="1:18" s="132" customFormat="1" x14ac:dyDescent="0.3">
      <c r="A33" s="2" t="s">
        <v>19</v>
      </c>
      <c r="B33" s="2">
        <v>3111</v>
      </c>
      <c r="C33" s="3">
        <v>5331</v>
      </c>
      <c r="D33" s="1" t="s">
        <v>22</v>
      </c>
      <c r="E33" s="1">
        <v>0</v>
      </c>
      <c r="F33" s="1">
        <v>420</v>
      </c>
      <c r="G33" s="1">
        <v>0</v>
      </c>
      <c r="H33" s="1">
        <v>4</v>
      </c>
      <c r="I33" s="1" t="s">
        <v>20</v>
      </c>
      <c r="J33" s="1" t="s">
        <v>20</v>
      </c>
      <c r="K33" s="1" t="s">
        <v>256</v>
      </c>
      <c r="L33" s="1" t="s">
        <v>256</v>
      </c>
      <c r="M33" s="1" t="s">
        <v>10</v>
      </c>
      <c r="N33" s="4">
        <v>0</v>
      </c>
      <c r="O33" s="4">
        <v>0</v>
      </c>
      <c r="P33" s="4">
        <v>0</v>
      </c>
      <c r="Q33" s="4"/>
      <c r="R33" s="4"/>
    </row>
    <row r="34" spans="1:18" x14ac:dyDescent="0.3">
      <c r="A34" s="2" t="s">
        <v>19</v>
      </c>
      <c r="B34" s="2">
        <v>3111</v>
      </c>
      <c r="C34" s="3">
        <v>5171</v>
      </c>
      <c r="D34" s="1" t="s">
        <v>23</v>
      </c>
      <c r="E34" s="1">
        <v>0</v>
      </c>
      <c r="F34" s="1">
        <v>440</v>
      </c>
      <c r="G34" s="1">
        <v>0</v>
      </c>
      <c r="H34" s="1">
        <v>4</v>
      </c>
      <c r="I34" s="1" t="s">
        <v>24</v>
      </c>
      <c r="J34" s="1" t="s">
        <v>24</v>
      </c>
      <c r="K34" s="1" t="s">
        <v>256</v>
      </c>
      <c r="L34" s="1" t="s">
        <v>256</v>
      </c>
      <c r="M34" s="1" t="s">
        <v>10</v>
      </c>
      <c r="N34" s="4">
        <v>400000</v>
      </c>
      <c r="O34" s="4">
        <v>400000</v>
      </c>
      <c r="P34" s="4">
        <v>400000</v>
      </c>
      <c r="Q34" s="4"/>
      <c r="R34" s="4"/>
    </row>
    <row r="35" spans="1:18" s="132" customFormat="1" x14ac:dyDescent="0.3">
      <c r="A35" s="2" t="s">
        <v>19</v>
      </c>
      <c r="B35" s="2">
        <v>3111</v>
      </c>
      <c r="C35" s="3">
        <v>5171</v>
      </c>
      <c r="D35" s="1" t="s">
        <v>402</v>
      </c>
      <c r="E35" s="1">
        <v>0</v>
      </c>
      <c r="F35" s="1">
        <v>440</v>
      </c>
      <c r="G35" s="1">
        <v>0</v>
      </c>
      <c r="H35" s="1">
        <v>4</v>
      </c>
      <c r="I35" s="1" t="s">
        <v>24</v>
      </c>
      <c r="J35" s="1" t="s">
        <v>24</v>
      </c>
      <c r="K35" s="1" t="s">
        <v>256</v>
      </c>
      <c r="L35" s="1" t="s">
        <v>256</v>
      </c>
      <c r="M35" s="1" t="s">
        <v>10</v>
      </c>
      <c r="N35" s="4">
        <v>300000</v>
      </c>
      <c r="O35" s="4">
        <v>300000</v>
      </c>
      <c r="P35" s="4">
        <v>300000</v>
      </c>
      <c r="Q35" s="4"/>
      <c r="R35" s="4"/>
    </row>
    <row r="36" spans="1:18" s="132" customFormat="1" x14ac:dyDescent="0.3">
      <c r="A36" s="2" t="s">
        <v>19</v>
      </c>
      <c r="B36" s="2">
        <v>3111</v>
      </c>
      <c r="C36" s="3">
        <v>5171</v>
      </c>
      <c r="D36" s="1" t="s">
        <v>403</v>
      </c>
      <c r="E36" s="1">
        <v>0</v>
      </c>
      <c r="F36" s="1">
        <v>440</v>
      </c>
      <c r="G36" s="1">
        <v>0</v>
      </c>
      <c r="H36" s="1">
        <v>4</v>
      </c>
      <c r="I36" s="1" t="s">
        <v>24</v>
      </c>
      <c r="J36" s="1" t="s">
        <v>24</v>
      </c>
      <c r="K36" s="1" t="s">
        <v>256</v>
      </c>
      <c r="L36" s="1" t="s">
        <v>256</v>
      </c>
      <c r="M36" s="1" t="s">
        <v>10</v>
      </c>
      <c r="N36" s="4">
        <v>500000</v>
      </c>
      <c r="O36" s="4">
        <v>500000</v>
      </c>
      <c r="P36" s="4">
        <v>500000</v>
      </c>
      <c r="Q36" s="4"/>
      <c r="R36" s="4"/>
    </row>
    <row r="37" spans="1:18" x14ac:dyDescent="0.3">
      <c r="A37" s="2" t="s">
        <v>26</v>
      </c>
      <c r="B37" s="2">
        <v>3113</v>
      </c>
      <c r="C37" s="3">
        <v>5331</v>
      </c>
      <c r="D37" s="1" t="s">
        <v>25</v>
      </c>
      <c r="E37" s="1">
        <v>0</v>
      </c>
      <c r="F37" s="1">
        <v>420</v>
      </c>
      <c r="G37" s="1">
        <v>0</v>
      </c>
      <c r="H37" s="1">
        <v>4</v>
      </c>
      <c r="I37" s="1" t="s">
        <v>20</v>
      </c>
      <c r="J37" s="1" t="s">
        <v>20</v>
      </c>
      <c r="K37" s="1" t="s">
        <v>269</v>
      </c>
      <c r="L37" s="1" t="s">
        <v>256</v>
      </c>
      <c r="M37" s="1" t="s">
        <v>10</v>
      </c>
      <c r="N37" s="4">
        <v>13500000</v>
      </c>
      <c r="O37" s="4">
        <v>13500000</v>
      </c>
      <c r="P37" s="4">
        <v>13500000</v>
      </c>
      <c r="Q37" s="4"/>
      <c r="R37" s="4"/>
    </row>
    <row r="38" spans="1:18" s="132" customFormat="1" x14ac:dyDescent="0.3">
      <c r="A38" s="2" t="s">
        <v>26</v>
      </c>
      <c r="B38" s="2">
        <v>3113</v>
      </c>
      <c r="C38" s="3">
        <v>5331</v>
      </c>
      <c r="D38" s="1" t="s">
        <v>372</v>
      </c>
      <c r="E38" s="1">
        <v>0</v>
      </c>
      <c r="F38" s="1">
        <v>420</v>
      </c>
      <c r="G38" s="1">
        <v>0</v>
      </c>
      <c r="H38" s="1">
        <v>4</v>
      </c>
      <c r="I38" s="1" t="s">
        <v>20</v>
      </c>
      <c r="J38" s="1" t="s">
        <v>20</v>
      </c>
      <c r="K38" s="1" t="s">
        <v>398</v>
      </c>
      <c r="L38" s="1" t="s">
        <v>256</v>
      </c>
      <c r="M38" s="1" t="s">
        <v>10</v>
      </c>
      <c r="N38" s="4">
        <v>14524000</v>
      </c>
      <c r="O38" s="4">
        <v>14524000</v>
      </c>
      <c r="P38" s="4">
        <v>14524000</v>
      </c>
      <c r="Q38" s="4"/>
      <c r="R38" s="4"/>
    </row>
    <row r="39" spans="1:18" s="132" customFormat="1" x14ac:dyDescent="0.3">
      <c r="A39" s="2" t="s">
        <v>26</v>
      </c>
      <c r="B39" s="2">
        <v>3113</v>
      </c>
      <c r="C39" s="3">
        <v>5331</v>
      </c>
      <c r="D39" s="1" t="s">
        <v>397</v>
      </c>
      <c r="E39" s="1">
        <v>0</v>
      </c>
      <c r="F39" s="1">
        <v>420</v>
      </c>
      <c r="G39" s="1">
        <v>0</v>
      </c>
      <c r="H39" s="1">
        <v>4</v>
      </c>
      <c r="I39" s="1" t="s">
        <v>20</v>
      </c>
      <c r="J39" s="1" t="s">
        <v>20</v>
      </c>
      <c r="K39" s="1" t="s">
        <v>256</v>
      </c>
      <c r="L39" s="1" t="s">
        <v>256</v>
      </c>
      <c r="M39" s="1" t="s">
        <v>10</v>
      </c>
      <c r="N39" s="4">
        <v>543800</v>
      </c>
      <c r="O39" s="4">
        <v>543800</v>
      </c>
      <c r="P39" s="4">
        <v>543800</v>
      </c>
      <c r="Q39" s="4"/>
      <c r="R39" s="4"/>
    </row>
    <row r="40" spans="1:18" x14ac:dyDescent="0.3">
      <c r="A40" s="2" t="s">
        <v>26</v>
      </c>
      <c r="B40" s="2">
        <v>3113</v>
      </c>
      <c r="C40" s="3">
        <v>5331</v>
      </c>
      <c r="D40" s="1" t="s">
        <v>280</v>
      </c>
      <c r="E40" s="1">
        <v>81</v>
      </c>
      <c r="F40" s="1">
        <v>420</v>
      </c>
      <c r="G40" s="1">
        <v>0</v>
      </c>
      <c r="H40" s="1">
        <v>4</v>
      </c>
      <c r="I40" s="1" t="s">
        <v>20</v>
      </c>
      <c r="J40" s="1" t="s">
        <v>20</v>
      </c>
      <c r="K40" s="1" t="s">
        <v>342</v>
      </c>
      <c r="L40" s="1" t="s">
        <v>310</v>
      </c>
      <c r="M40" s="1" t="s">
        <v>10</v>
      </c>
      <c r="N40" s="4">
        <v>0</v>
      </c>
      <c r="O40" s="4">
        <v>0</v>
      </c>
      <c r="P40" s="4">
        <v>0</v>
      </c>
      <c r="Q40" s="4"/>
      <c r="R40" s="4"/>
    </row>
    <row r="41" spans="1:18" s="132" customFormat="1" x14ac:dyDescent="0.3">
      <c r="A41" s="2" t="s">
        <v>26</v>
      </c>
      <c r="B41" s="2">
        <v>3113</v>
      </c>
      <c r="C41" s="3">
        <v>5336</v>
      </c>
      <c r="D41" s="1" t="s">
        <v>346</v>
      </c>
      <c r="E41" s="1">
        <v>115</v>
      </c>
      <c r="F41" s="1">
        <v>420</v>
      </c>
      <c r="G41" s="1">
        <v>0</v>
      </c>
      <c r="H41" s="1">
        <v>4</v>
      </c>
      <c r="I41" s="1" t="s">
        <v>20</v>
      </c>
      <c r="J41" s="1" t="s">
        <v>20</v>
      </c>
      <c r="K41" s="1" t="s">
        <v>342</v>
      </c>
      <c r="L41" s="1" t="s">
        <v>310</v>
      </c>
      <c r="M41" s="1" t="s">
        <v>10</v>
      </c>
      <c r="N41" s="4">
        <v>0</v>
      </c>
      <c r="O41" s="4">
        <v>0</v>
      </c>
      <c r="P41" s="4">
        <v>0</v>
      </c>
      <c r="Q41" s="4"/>
      <c r="R41" s="4"/>
    </row>
    <row r="42" spans="1:18" s="132" customFormat="1" x14ac:dyDescent="0.3">
      <c r="A42" s="2" t="s">
        <v>26</v>
      </c>
      <c r="B42" s="2">
        <v>3113</v>
      </c>
      <c r="C42" s="3">
        <v>5336</v>
      </c>
      <c r="D42" s="1" t="s">
        <v>347</v>
      </c>
      <c r="E42" s="1">
        <v>33092</v>
      </c>
      <c r="F42" s="1">
        <v>420</v>
      </c>
      <c r="G42" s="1">
        <v>0</v>
      </c>
      <c r="H42" s="1">
        <v>4</v>
      </c>
      <c r="I42" s="1" t="s">
        <v>20</v>
      </c>
      <c r="J42" s="1" t="s">
        <v>20</v>
      </c>
      <c r="K42" s="1" t="s">
        <v>342</v>
      </c>
      <c r="L42" s="1" t="s">
        <v>310</v>
      </c>
      <c r="M42" s="1" t="s">
        <v>10</v>
      </c>
      <c r="N42" s="4">
        <v>0</v>
      </c>
      <c r="O42" s="4">
        <v>0</v>
      </c>
      <c r="P42" s="4">
        <v>0</v>
      </c>
      <c r="Q42" s="4"/>
      <c r="R42" s="4"/>
    </row>
    <row r="43" spans="1:18" x14ac:dyDescent="0.3">
      <c r="A43" s="2" t="s">
        <v>26</v>
      </c>
      <c r="B43" s="2">
        <v>3113</v>
      </c>
      <c r="C43" s="3">
        <v>5336</v>
      </c>
      <c r="D43" s="1" t="s">
        <v>279</v>
      </c>
      <c r="E43" s="1">
        <v>96</v>
      </c>
      <c r="F43" s="1">
        <v>420</v>
      </c>
      <c r="G43" s="1">
        <v>0</v>
      </c>
      <c r="H43" s="1">
        <v>4</v>
      </c>
      <c r="I43" s="1" t="s">
        <v>20</v>
      </c>
      <c r="J43" s="1" t="s">
        <v>20</v>
      </c>
      <c r="K43" s="1" t="s">
        <v>342</v>
      </c>
      <c r="L43" s="1" t="s">
        <v>310</v>
      </c>
      <c r="M43" s="1" t="s">
        <v>10</v>
      </c>
      <c r="N43" s="4">
        <v>0</v>
      </c>
      <c r="O43" s="4">
        <v>0</v>
      </c>
      <c r="P43" s="4">
        <v>0</v>
      </c>
      <c r="Q43" s="4"/>
      <c r="R43" s="4"/>
    </row>
    <row r="44" spans="1:18" x14ac:dyDescent="0.3">
      <c r="A44" s="2" t="s">
        <v>26</v>
      </c>
      <c r="B44" s="2">
        <v>3113</v>
      </c>
      <c r="C44" s="3">
        <v>5336</v>
      </c>
      <c r="D44" s="1" t="s">
        <v>348</v>
      </c>
      <c r="E44" s="1">
        <v>138</v>
      </c>
      <c r="F44" s="1">
        <v>420</v>
      </c>
      <c r="G44" s="1">
        <v>0</v>
      </c>
      <c r="H44" s="1">
        <v>4</v>
      </c>
      <c r="I44" s="1" t="s">
        <v>20</v>
      </c>
      <c r="J44" s="1" t="s">
        <v>20</v>
      </c>
      <c r="K44" s="1" t="s">
        <v>342</v>
      </c>
      <c r="L44" s="1" t="s">
        <v>310</v>
      </c>
      <c r="M44" s="1" t="s">
        <v>10</v>
      </c>
      <c r="N44" s="4">
        <v>0</v>
      </c>
      <c r="O44" s="4">
        <v>60000</v>
      </c>
      <c r="P44" s="4">
        <v>0</v>
      </c>
      <c r="Q44" s="4">
        <f>SUM(O44:O49)</f>
        <v>80215100</v>
      </c>
      <c r="R44" s="4">
        <f>SUM(P44:P49)</f>
        <v>200000</v>
      </c>
    </row>
    <row r="45" spans="1:18" s="132" customFormat="1" x14ac:dyDescent="0.3">
      <c r="A45" s="2" t="s">
        <v>26</v>
      </c>
      <c r="B45" s="2">
        <v>3113</v>
      </c>
      <c r="C45" s="3">
        <v>5171</v>
      </c>
      <c r="D45" s="1" t="s">
        <v>27</v>
      </c>
      <c r="E45" s="1">
        <v>0</v>
      </c>
      <c r="F45" s="1">
        <v>440</v>
      </c>
      <c r="G45" s="1">
        <v>0</v>
      </c>
      <c r="H45" s="1">
        <v>4</v>
      </c>
      <c r="I45" s="1" t="s">
        <v>24</v>
      </c>
      <c r="J45" s="1" t="s">
        <v>24</v>
      </c>
      <c r="K45" s="1" t="s">
        <v>256</v>
      </c>
      <c r="L45" s="1" t="s">
        <v>256</v>
      </c>
      <c r="M45" s="1" t="s">
        <v>10</v>
      </c>
      <c r="N45" s="4">
        <v>200000</v>
      </c>
      <c r="O45" s="4">
        <v>200000</v>
      </c>
      <c r="P45" s="4">
        <v>200000</v>
      </c>
      <c r="Q45" s="4"/>
      <c r="R45" s="4"/>
    </row>
    <row r="46" spans="1:18" x14ac:dyDescent="0.3">
      <c r="A46" s="2" t="s">
        <v>26</v>
      </c>
      <c r="B46" s="2">
        <v>3113</v>
      </c>
      <c r="C46" s="3">
        <v>6121</v>
      </c>
      <c r="D46" s="1" t="s">
        <v>349</v>
      </c>
      <c r="E46" s="1">
        <v>84</v>
      </c>
      <c r="F46" s="1">
        <v>420</v>
      </c>
      <c r="G46" s="1">
        <v>82248000000</v>
      </c>
      <c r="H46" s="1">
        <v>4</v>
      </c>
      <c r="I46" s="1" t="s">
        <v>20</v>
      </c>
      <c r="J46" s="1" t="s">
        <v>20</v>
      </c>
      <c r="K46" s="152" t="s">
        <v>350</v>
      </c>
      <c r="L46" s="1" t="s">
        <v>310</v>
      </c>
      <c r="M46" s="1" t="s">
        <v>13</v>
      </c>
      <c r="N46" s="4">
        <v>0</v>
      </c>
      <c r="O46" s="4">
        <v>0</v>
      </c>
      <c r="P46" s="4">
        <v>0</v>
      </c>
      <c r="Q46" s="4"/>
      <c r="R46" s="4"/>
    </row>
    <row r="47" spans="1:18" x14ac:dyDescent="0.3">
      <c r="A47" s="2" t="s">
        <v>26</v>
      </c>
      <c r="B47" s="2">
        <v>3113</v>
      </c>
      <c r="C47" s="3">
        <v>6121</v>
      </c>
      <c r="D47" s="1" t="s">
        <v>349</v>
      </c>
      <c r="E47" s="1">
        <v>0</v>
      </c>
      <c r="F47" s="1">
        <v>420</v>
      </c>
      <c r="G47" s="1">
        <v>82248000000</v>
      </c>
      <c r="H47" s="1">
        <v>4</v>
      </c>
      <c r="I47" s="1" t="s">
        <v>20</v>
      </c>
      <c r="J47" s="1" t="s">
        <v>20</v>
      </c>
      <c r="K47" s="152" t="s">
        <v>350</v>
      </c>
      <c r="L47" s="1" t="s">
        <v>310</v>
      </c>
      <c r="M47" s="1" t="s">
        <v>13</v>
      </c>
      <c r="N47" s="4">
        <v>0</v>
      </c>
      <c r="O47" s="4">
        <v>0</v>
      </c>
      <c r="P47" s="4">
        <v>0</v>
      </c>
      <c r="Q47" s="4"/>
      <c r="R47" s="4"/>
    </row>
    <row r="48" spans="1:18" s="132" customFormat="1" x14ac:dyDescent="0.3">
      <c r="A48" s="2" t="s">
        <v>26</v>
      </c>
      <c r="B48" s="2">
        <v>3113</v>
      </c>
      <c r="C48" s="3">
        <v>6121</v>
      </c>
      <c r="D48" s="1" t="s">
        <v>28</v>
      </c>
      <c r="E48" s="1">
        <v>90</v>
      </c>
      <c r="F48" s="1">
        <v>420</v>
      </c>
      <c r="G48" s="1">
        <v>81530000000</v>
      </c>
      <c r="H48" s="1">
        <v>4</v>
      </c>
      <c r="I48" s="1" t="s">
        <v>20</v>
      </c>
      <c r="J48" s="1" t="s">
        <v>20</v>
      </c>
      <c r="K48" s="152" t="s">
        <v>287</v>
      </c>
      <c r="L48" s="1" t="s">
        <v>310</v>
      </c>
      <c r="M48" s="1" t="s">
        <v>13</v>
      </c>
      <c r="N48" s="4">
        <v>0</v>
      </c>
      <c r="O48" s="4">
        <v>19955100</v>
      </c>
      <c r="P48" s="4">
        <v>0</v>
      </c>
      <c r="Q48" s="4"/>
      <c r="R48" s="4"/>
    </row>
    <row r="49" spans="1:18" x14ac:dyDescent="0.3">
      <c r="A49" s="2" t="s">
        <v>26</v>
      </c>
      <c r="B49" s="2">
        <v>3113</v>
      </c>
      <c r="C49" s="3">
        <v>6121</v>
      </c>
      <c r="D49" s="1" t="s">
        <v>28</v>
      </c>
      <c r="E49" s="1">
        <v>84</v>
      </c>
      <c r="F49" s="1">
        <v>420</v>
      </c>
      <c r="G49" s="1">
        <v>81530000000</v>
      </c>
      <c r="H49" s="1">
        <v>4</v>
      </c>
      <c r="I49" s="1" t="s">
        <v>20</v>
      </c>
      <c r="J49" s="1" t="s">
        <v>20</v>
      </c>
      <c r="K49" s="152" t="s">
        <v>287</v>
      </c>
      <c r="L49" s="1" t="s">
        <v>310</v>
      </c>
      <c r="M49" s="1" t="s">
        <v>13</v>
      </c>
      <c r="N49" s="4">
        <v>0</v>
      </c>
      <c r="O49" s="4">
        <v>60000000</v>
      </c>
      <c r="P49" s="4">
        <v>0</v>
      </c>
      <c r="Q49" s="4"/>
      <c r="R49" s="4"/>
    </row>
    <row r="50" spans="1:18" x14ac:dyDescent="0.3">
      <c r="A50" s="2" t="s">
        <v>26</v>
      </c>
      <c r="B50" s="2">
        <v>3113</v>
      </c>
      <c r="C50" s="3">
        <v>6121</v>
      </c>
      <c r="D50" s="1" t="s">
        <v>28</v>
      </c>
      <c r="E50" s="1">
        <v>148</v>
      </c>
      <c r="F50" s="1">
        <v>420</v>
      </c>
      <c r="G50" s="1">
        <v>81530000000</v>
      </c>
      <c r="H50" s="1">
        <v>4</v>
      </c>
      <c r="I50" s="1" t="s">
        <v>20</v>
      </c>
      <c r="J50" s="1" t="s">
        <v>20</v>
      </c>
      <c r="K50" s="152" t="s">
        <v>287</v>
      </c>
      <c r="L50" s="1" t="s">
        <v>310</v>
      </c>
      <c r="M50" s="1" t="s">
        <v>13</v>
      </c>
      <c r="N50" s="4">
        <v>0</v>
      </c>
      <c r="O50" s="4">
        <v>17554300</v>
      </c>
      <c r="P50" s="4">
        <v>0</v>
      </c>
      <c r="Q50" s="4">
        <f>SUM(O50:O54)</f>
        <v>32591900</v>
      </c>
      <c r="R50" s="4">
        <f>SUM(P50:P53)</f>
        <v>150000</v>
      </c>
    </row>
    <row r="51" spans="1:18" x14ac:dyDescent="0.3">
      <c r="A51" s="2" t="s">
        <v>351</v>
      </c>
      <c r="B51" s="2">
        <v>3113</v>
      </c>
      <c r="C51" s="3">
        <v>6121</v>
      </c>
      <c r="D51" s="1" t="s">
        <v>352</v>
      </c>
      <c r="E51" s="1">
        <v>84</v>
      </c>
      <c r="F51" s="1">
        <v>420</v>
      </c>
      <c r="G51" s="1">
        <v>82240000000</v>
      </c>
      <c r="H51" s="1">
        <v>4</v>
      </c>
      <c r="I51" s="1" t="s">
        <v>20</v>
      </c>
      <c r="J51" s="1" t="s">
        <v>20</v>
      </c>
      <c r="K51" s="152" t="s">
        <v>353</v>
      </c>
      <c r="L51" s="1" t="s">
        <v>310</v>
      </c>
      <c r="M51" s="1" t="s">
        <v>13</v>
      </c>
      <c r="N51" s="4">
        <v>0</v>
      </c>
      <c r="O51" s="4">
        <v>14857700</v>
      </c>
      <c r="P51" s="4">
        <v>0</v>
      </c>
      <c r="Q51" s="4"/>
      <c r="R51" s="4"/>
    </row>
    <row r="52" spans="1:18" x14ac:dyDescent="0.3">
      <c r="A52" s="2" t="s">
        <v>30</v>
      </c>
      <c r="B52" s="2">
        <v>3314</v>
      </c>
      <c r="C52" s="3">
        <v>5136</v>
      </c>
      <c r="D52" s="1" t="s">
        <v>29</v>
      </c>
      <c r="E52" s="1">
        <v>0</v>
      </c>
      <c r="F52" s="1">
        <v>610</v>
      </c>
      <c r="G52" s="1">
        <v>0</v>
      </c>
      <c r="H52" s="1">
        <v>6</v>
      </c>
      <c r="I52" s="1" t="s">
        <v>20</v>
      </c>
      <c r="J52" s="1" t="s">
        <v>20</v>
      </c>
      <c r="K52" s="1" t="s">
        <v>256</v>
      </c>
      <c r="L52" s="1" t="s">
        <v>256</v>
      </c>
      <c r="M52" s="1" t="s">
        <v>10</v>
      </c>
      <c r="N52" s="4">
        <v>150000</v>
      </c>
      <c r="O52" s="4">
        <v>150000</v>
      </c>
      <c r="P52" s="4">
        <v>150000</v>
      </c>
      <c r="Q52" s="4"/>
      <c r="R52" s="4"/>
    </row>
    <row r="53" spans="1:18" x14ac:dyDescent="0.3">
      <c r="A53" s="2" t="s">
        <v>30</v>
      </c>
      <c r="B53" s="2">
        <v>3314</v>
      </c>
      <c r="C53" s="3">
        <v>5136</v>
      </c>
      <c r="D53" s="1" t="s">
        <v>29</v>
      </c>
      <c r="E53" s="1">
        <v>81</v>
      </c>
      <c r="F53" s="1">
        <v>610</v>
      </c>
      <c r="G53" s="1">
        <v>0</v>
      </c>
      <c r="H53" s="1">
        <v>6</v>
      </c>
      <c r="I53" s="1" t="s">
        <v>20</v>
      </c>
      <c r="J53" s="1" t="s">
        <v>20</v>
      </c>
      <c r="K53" s="1" t="s">
        <v>342</v>
      </c>
      <c r="L53" s="1" t="s">
        <v>310</v>
      </c>
      <c r="M53" s="1" t="s">
        <v>10</v>
      </c>
      <c r="N53" s="4">
        <v>0</v>
      </c>
      <c r="O53" s="4">
        <v>29900</v>
      </c>
      <c r="P53" s="4">
        <v>0</v>
      </c>
      <c r="Q53" s="4"/>
      <c r="R53" s="4"/>
    </row>
    <row r="54" spans="1:18" s="132" customFormat="1" x14ac:dyDescent="0.3">
      <c r="A54" s="2" t="s">
        <v>30</v>
      </c>
      <c r="B54" s="2">
        <v>3314</v>
      </c>
      <c r="C54" s="3">
        <v>5136</v>
      </c>
      <c r="D54" s="1" t="s">
        <v>29</v>
      </c>
      <c r="E54" s="1">
        <v>34053</v>
      </c>
      <c r="F54" s="1">
        <v>610</v>
      </c>
      <c r="G54" s="1">
        <v>0</v>
      </c>
      <c r="H54" s="1">
        <v>6</v>
      </c>
      <c r="I54" s="1" t="s">
        <v>20</v>
      </c>
      <c r="J54" s="1" t="s">
        <v>20</v>
      </c>
      <c r="K54" s="1" t="s">
        <v>342</v>
      </c>
      <c r="L54" s="1" t="s">
        <v>310</v>
      </c>
      <c r="M54" s="1" t="s">
        <v>10</v>
      </c>
      <c r="N54" s="4">
        <v>0</v>
      </c>
      <c r="O54" s="4">
        <v>0</v>
      </c>
      <c r="P54" s="4">
        <v>0</v>
      </c>
      <c r="Q54" s="4"/>
      <c r="R54" s="4"/>
    </row>
    <row r="55" spans="1:18" x14ac:dyDescent="0.3">
      <c r="A55" s="2" t="s">
        <v>30</v>
      </c>
      <c r="B55" s="2">
        <v>3314</v>
      </c>
      <c r="C55" s="3">
        <v>5137</v>
      </c>
      <c r="D55" s="1" t="s">
        <v>31</v>
      </c>
      <c r="E55" s="1">
        <v>0</v>
      </c>
      <c r="F55" s="1">
        <v>610</v>
      </c>
      <c r="G55" s="1">
        <v>0</v>
      </c>
      <c r="H55" s="1">
        <v>6</v>
      </c>
      <c r="I55" s="1" t="s">
        <v>20</v>
      </c>
      <c r="J55" s="1" t="s">
        <v>20</v>
      </c>
      <c r="K55" s="1" t="s">
        <v>256</v>
      </c>
      <c r="L55" s="1" t="s">
        <v>256</v>
      </c>
      <c r="M55" s="1" t="s">
        <v>10</v>
      </c>
      <c r="N55" s="4">
        <v>60000</v>
      </c>
      <c r="O55" s="4">
        <v>60000</v>
      </c>
      <c r="P55" s="4">
        <v>60000</v>
      </c>
      <c r="Q55" s="4">
        <f>SUM(O55:O57)</f>
        <v>310000</v>
      </c>
      <c r="R55" s="4">
        <f>SUM(P54:P57)</f>
        <v>310000</v>
      </c>
    </row>
    <row r="56" spans="1:18" s="132" customFormat="1" x14ac:dyDescent="0.3">
      <c r="A56" s="2" t="s">
        <v>30</v>
      </c>
      <c r="B56" s="2">
        <v>3314</v>
      </c>
      <c r="C56" s="3">
        <v>5169</v>
      </c>
      <c r="D56" s="1" t="s">
        <v>36</v>
      </c>
      <c r="E56" s="1">
        <v>0</v>
      </c>
      <c r="F56" s="1">
        <v>610</v>
      </c>
      <c r="G56" s="1">
        <v>0</v>
      </c>
      <c r="H56" s="1">
        <v>6</v>
      </c>
      <c r="I56" s="1" t="s">
        <v>20</v>
      </c>
      <c r="J56" s="1" t="s">
        <v>20</v>
      </c>
      <c r="K56" s="1" t="s">
        <v>256</v>
      </c>
      <c r="L56" s="1" t="s">
        <v>256</v>
      </c>
      <c r="M56" s="1" t="s">
        <v>10</v>
      </c>
      <c r="N56" s="4">
        <v>200000</v>
      </c>
      <c r="O56" s="4">
        <v>200000</v>
      </c>
      <c r="P56" s="4">
        <v>200000</v>
      </c>
      <c r="Q56" s="4"/>
      <c r="R56" s="4"/>
    </row>
    <row r="57" spans="1:18" x14ac:dyDescent="0.3">
      <c r="A57" s="2" t="s">
        <v>30</v>
      </c>
      <c r="B57" s="2">
        <v>3314</v>
      </c>
      <c r="C57" s="3">
        <v>5139</v>
      </c>
      <c r="D57" s="1" t="s">
        <v>32</v>
      </c>
      <c r="E57" s="1">
        <v>0</v>
      </c>
      <c r="F57" s="1">
        <v>610</v>
      </c>
      <c r="G57" s="1">
        <v>0</v>
      </c>
      <c r="H57" s="1">
        <v>6</v>
      </c>
      <c r="I57" s="1" t="s">
        <v>20</v>
      </c>
      <c r="J57" s="1" t="s">
        <v>20</v>
      </c>
      <c r="K57" s="1" t="s">
        <v>256</v>
      </c>
      <c r="L57" s="1" t="s">
        <v>256</v>
      </c>
      <c r="M57" s="1" t="s">
        <v>10</v>
      </c>
      <c r="N57" s="4">
        <v>50000</v>
      </c>
      <c r="O57" s="4">
        <v>50000</v>
      </c>
      <c r="P57" s="4">
        <v>50000</v>
      </c>
      <c r="Q57" s="4"/>
      <c r="R57" s="4"/>
    </row>
    <row r="58" spans="1:18" s="132" customFormat="1" x14ac:dyDescent="0.3">
      <c r="A58" s="2" t="s">
        <v>30</v>
      </c>
      <c r="B58" s="2">
        <v>3314</v>
      </c>
      <c r="C58" s="3">
        <v>5152</v>
      </c>
      <c r="D58" s="1" t="s">
        <v>118</v>
      </c>
      <c r="E58" s="1">
        <v>0</v>
      </c>
      <c r="F58" s="1">
        <v>610</v>
      </c>
      <c r="G58" s="1">
        <v>0</v>
      </c>
      <c r="H58" s="1">
        <v>6</v>
      </c>
      <c r="I58" s="1" t="s">
        <v>20</v>
      </c>
      <c r="J58" s="1" t="s">
        <v>20</v>
      </c>
      <c r="K58" s="1" t="s">
        <v>256</v>
      </c>
      <c r="L58" s="1" t="s">
        <v>256</v>
      </c>
      <c r="M58" s="1" t="s">
        <v>10</v>
      </c>
      <c r="N58" s="4">
        <v>180000</v>
      </c>
      <c r="O58" s="4">
        <v>180000</v>
      </c>
      <c r="P58" s="4">
        <v>180000</v>
      </c>
      <c r="Q58" s="4"/>
      <c r="R58" s="4"/>
    </row>
    <row r="59" spans="1:18" s="132" customFormat="1" x14ac:dyDescent="0.3">
      <c r="A59" s="2" t="s">
        <v>30</v>
      </c>
      <c r="B59" s="2">
        <v>3314</v>
      </c>
      <c r="C59" s="3">
        <v>5154</v>
      </c>
      <c r="D59" s="1" t="s">
        <v>55</v>
      </c>
      <c r="E59" s="1">
        <v>0</v>
      </c>
      <c r="F59" s="1">
        <v>610</v>
      </c>
      <c r="G59" s="1">
        <v>0</v>
      </c>
      <c r="H59" s="1">
        <v>6</v>
      </c>
      <c r="I59" s="1" t="s">
        <v>20</v>
      </c>
      <c r="J59" s="1" t="s">
        <v>20</v>
      </c>
      <c r="K59" s="1" t="s">
        <v>256</v>
      </c>
      <c r="L59" s="1" t="s">
        <v>256</v>
      </c>
      <c r="M59" s="1" t="s">
        <v>10</v>
      </c>
      <c r="N59" s="4">
        <v>290000</v>
      </c>
      <c r="O59" s="4">
        <v>290000</v>
      </c>
      <c r="P59" s="4">
        <v>290000</v>
      </c>
      <c r="Q59" s="4"/>
      <c r="R59" s="4"/>
    </row>
    <row r="60" spans="1:18" s="132" customFormat="1" x14ac:dyDescent="0.3">
      <c r="A60" s="2" t="s">
        <v>30</v>
      </c>
      <c r="B60" s="2">
        <v>3314</v>
      </c>
      <c r="C60" s="3">
        <v>5151</v>
      </c>
      <c r="D60" s="1" t="s">
        <v>117</v>
      </c>
      <c r="E60" s="1">
        <v>0</v>
      </c>
      <c r="F60" s="1">
        <v>610</v>
      </c>
      <c r="G60" s="1">
        <v>0</v>
      </c>
      <c r="H60" s="1">
        <v>6</v>
      </c>
      <c r="I60" s="1" t="s">
        <v>20</v>
      </c>
      <c r="J60" s="1" t="s">
        <v>20</v>
      </c>
      <c r="K60" s="1" t="s">
        <v>256</v>
      </c>
      <c r="L60" s="1" t="s">
        <v>256</v>
      </c>
      <c r="M60" s="1" t="s">
        <v>10</v>
      </c>
      <c r="N60" s="4">
        <v>20000</v>
      </c>
      <c r="O60" s="4">
        <v>20000</v>
      </c>
      <c r="P60" s="4">
        <v>20000</v>
      </c>
      <c r="Q60" s="4"/>
      <c r="R60" s="4"/>
    </row>
    <row r="61" spans="1:18" x14ac:dyDescent="0.3">
      <c r="A61" s="2" t="s">
        <v>30</v>
      </c>
      <c r="B61" s="2">
        <v>3314</v>
      </c>
      <c r="C61" s="3">
        <v>5137</v>
      </c>
      <c r="D61" s="1" t="s">
        <v>31</v>
      </c>
      <c r="E61" s="1">
        <v>0</v>
      </c>
      <c r="F61" s="1">
        <v>620</v>
      </c>
      <c r="G61" s="1">
        <v>0</v>
      </c>
      <c r="H61" s="1">
        <v>6</v>
      </c>
      <c r="I61" s="1" t="s">
        <v>20</v>
      </c>
      <c r="J61" s="1" t="s">
        <v>20</v>
      </c>
      <c r="K61" s="1" t="s">
        <v>256</v>
      </c>
      <c r="L61" s="1" t="s">
        <v>256</v>
      </c>
      <c r="M61" s="1" t="s">
        <v>10</v>
      </c>
      <c r="N61" s="4">
        <v>0</v>
      </c>
      <c r="O61" s="4">
        <v>0</v>
      </c>
      <c r="P61" s="4">
        <v>0</v>
      </c>
      <c r="Q61" s="4">
        <f>SUM(O61:O62)</f>
        <v>0</v>
      </c>
      <c r="R61" s="4">
        <f>SUM(P61:P62)</f>
        <v>0</v>
      </c>
    </row>
    <row r="62" spans="1:18" x14ac:dyDescent="0.3">
      <c r="A62" s="2" t="s">
        <v>30</v>
      </c>
      <c r="B62" s="2">
        <v>3314</v>
      </c>
      <c r="C62" s="3">
        <v>5151</v>
      </c>
      <c r="D62" s="1" t="s">
        <v>354</v>
      </c>
      <c r="E62" s="1">
        <v>0</v>
      </c>
      <c r="F62" s="1">
        <v>620</v>
      </c>
      <c r="G62" s="1">
        <v>0</v>
      </c>
      <c r="H62" s="1">
        <v>6</v>
      </c>
      <c r="I62" s="1" t="s">
        <v>20</v>
      </c>
      <c r="J62" s="1" t="s">
        <v>20</v>
      </c>
      <c r="K62" s="152" t="s">
        <v>258</v>
      </c>
      <c r="L62" s="1" t="s">
        <v>310</v>
      </c>
      <c r="M62" s="1" t="s">
        <v>10</v>
      </c>
      <c r="N62" s="4">
        <v>0</v>
      </c>
      <c r="O62" s="4">
        <v>0</v>
      </c>
      <c r="P62" s="4">
        <v>0</v>
      </c>
      <c r="Q62" s="4"/>
      <c r="R62" s="4"/>
    </row>
    <row r="63" spans="1:18" x14ac:dyDescent="0.3">
      <c r="A63" s="2" t="s">
        <v>30</v>
      </c>
      <c r="B63" s="2">
        <v>3314</v>
      </c>
      <c r="C63" s="3">
        <v>6121</v>
      </c>
      <c r="D63" s="1" t="s">
        <v>33</v>
      </c>
      <c r="E63" s="1">
        <v>0</v>
      </c>
      <c r="F63" s="1">
        <v>620</v>
      </c>
      <c r="G63" s="1">
        <v>202403</v>
      </c>
      <c r="H63" s="1">
        <v>6</v>
      </c>
      <c r="I63" s="1" t="s">
        <v>20</v>
      </c>
      <c r="J63" s="1" t="s">
        <v>20</v>
      </c>
      <c r="K63" s="152" t="s">
        <v>258</v>
      </c>
      <c r="L63" s="1" t="s">
        <v>310</v>
      </c>
      <c r="M63" s="1" t="s">
        <v>13</v>
      </c>
      <c r="N63" s="4">
        <v>0</v>
      </c>
      <c r="O63" s="4">
        <v>835000</v>
      </c>
      <c r="P63" s="4">
        <v>0</v>
      </c>
      <c r="Q63" s="4">
        <f>SUM(O63:O67)</f>
        <v>2035000</v>
      </c>
      <c r="R63" s="4">
        <f>SUM(P63:P67)</f>
        <v>1200000</v>
      </c>
    </row>
    <row r="64" spans="1:18" x14ac:dyDescent="0.3">
      <c r="A64" s="2" t="s">
        <v>30</v>
      </c>
      <c r="B64" s="2">
        <v>3314</v>
      </c>
      <c r="C64" s="3">
        <v>6121</v>
      </c>
      <c r="D64" s="1" t="s">
        <v>33</v>
      </c>
      <c r="E64" s="1">
        <v>148</v>
      </c>
      <c r="F64" s="1">
        <v>620</v>
      </c>
      <c r="G64" s="1">
        <v>16473000000</v>
      </c>
      <c r="H64" s="1">
        <v>6</v>
      </c>
      <c r="I64" s="1" t="s">
        <v>20</v>
      </c>
      <c r="J64" s="1" t="s">
        <v>20</v>
      </c>
      <c r="K64" s="152" t="s">
        <v>258</v>
      </c>
      <c r="L64" s="1" t="s">
        <v>310</v>
      </c>
      <c r="M64" s="1" t="s">
        <v>13</v>
      </c>
      <c r="N64" s="4">
        <v>0</v>
      </c>
      <c r="O64" s="4">
        <v>0</v>
      </c>
      <c r="P64" s="4">
        <v>0</v>
      </c>
      <c r="Q64" s="4"/>
      <c r="R64" s="4"/>
    </row>
    <row r="65" spans="1:18" s="132" customFormat="1" x14ac:dyDescent="0.3">
      <c r="A65" s="2" t="s">
        <v>35</v>
      </c>
      <c r="B65" s="2">
        <v>3392</v>
      </c>
      <c r="C65" s="3">
        <v>5152</v>
      </c>
      <c r="D65" s="1" t="s">
        <v>34</v>
      </c>
      <c r="E65" s="1">
        <v>0</v>
      </c>
      <c r="F65" s="1">
        <v>620</v>
      </c>
      <c r="G65" s="1">
        <v>0</v>
      </c>
      <c r="H65" s="1">
        <v>6</v>
      </c>
      <c r="I65" s="1" t="s">
        <v>20</v>
      </c>
      <c r="J65" s="1" t="s">
        <v>20</v>
      </c>
      <c r="K65" s="1" t="s">
        <v>256</v>
      </c>
      <c r="L65" s="1" t="s">
        <v>256</v>
      </c>
      <c r="M65" s="1" t="s">
        <v>10</v>
      </c>
      <c r="N65" s="4">
        <v>1000000</v>
      </c>
      <c r="O65" s="4">
        <v>1000000</v>
      </c>
      <c r="P65" s="4">
        <v>1000000</v>
      </c>
      <c r="Q65" s="4"/>
      <c r="R65" s="4"/>
    </row>
    <row r="66" spans="1:18" s="132" customFormat="1" x14ac:dyDescent="0.3">
      <c r="A66" s="2" t="s">
        <v>35</v>
      </c>
      <c r="B66" s="2">
        <v>3392</v>
      </c>
      <c r="C66" s="3">
        <v>5169</v>
      </c>
      <c r="D66" s="1" t="s">
        <v>36</v>
      </c>
      <c r="E66" s="1">
        <v>0</v>
      </c>
      <c r="F66" s="1">
        <v>620</v>
      </c>
      <c r="G66" s="1">
        <v>0</v>
      </c>
      <c r="H66" s="1">
        <v>6</v>
      </c>
      <c r="I66" s="1" t="s">
        <v>20</v>
      </c>
      <c r="J66" s="1" t="s">
        <v>20</v>
      </c>
      <c r="K66" s="1" t="s">
        <v>256</v>
      </c>
      <c r="L66" s="1" t="s">
        <v>256</v>
      </c>
      <c r="M66" s="1" t="s">
        <v>10</v>
      </c>
      <c r="N66" s="4">
        <v>100000</v>
      </c>
      <c r="O66" s="4">
        <v>100000</v>
      </c>
      <c r="P66" s="4">
        <v>100000</v>
      </c>
      <c r="Q66" s="4"/>
      <c r="R66" s="4"/>
    </row>
    <row r="67" spans="1:18" x14ac:dyDescent="0.3">
      <c r="A67" s="2" t="s">
        <v>35</v>
      </c>
      <c r="B67" s="2">
        <v>3392</v>
      </c>
      <c r="C67" s="3">
        <v>5169</v>
      </c>
      <c r="D67" s="1" t="s">
        <v>37</v>
      </c>
      <c r="E67" s="1">
        <v>0</v>
      </c>
      <c r="F67" s="1">
        <v>620</v>
      </c>
      <c r="G67" s="1">
        <v>0</v>
      </c>
      <c r="H67" s="1">
        <v>6</v>
      </c>
      <c r="I67" s="1" t="s">
        <v>20</v>
      </c>
      <c r="J67" s="1" t="s">
        <v>20</v>
      </c>
      <c r="K67" s="1" t="s">
        <v>256</v>
      </c>
      <c r="L67" s="1" t="s">
        <v>256</v>
      </c>
      <c r="M67" s="1" t="s">
        <v>10</v>
      </c>
      <c r="N67" s="4">
        <v>100000</v>
      </c>
      <c r="O67" s="4">
        <v>100000</v>
      </c>
      <c r="P67" s="4">
        <v>100000</v>
      </c>
      <c r="Q67" s="4"/>
      <c r="R67" s="4"/>
    </row>
    <row r="68" spans="1:18" x14ac:dyDescent="0.3">
      <c r="A68" s="2" t="s">
        <v>35</v>
      </c>
      <c r="B68" s="2">
        <v>3392</v>
      </c>
      <c r="C68" s="3">
        <v>5222</v>
      </c>
      <c r="D68" s="1" t="s">
        <v>38</v>
      </c>
      <c r="E68" s="1">
        <v>0</v>
      </c>
      <c r="F68" s="1">
        <v>620</v>
      </c>
      <c r="G68" s="1">
        <v>0</v>
      </c>
      <c r="H68" s="1">
        <v>6</v>
      </c>
      <c r="I68" s="1" t="s">
        <v>20</v>
      </c>
      <c r="J68" s="1" t="s">
        <v>20</v>
      </c>
      <c r="K68" s="1" t="s">
        <v>256</v>
      </c>
      <c r="L68" s="1" t="s">
        <v>256</v>
      </c>
      <c r="M68" s="1" t="s">
        <v>10</v>
      </c>
      <c r="N68" s="4">
        <v>14000</v>
      </c>
      <c r="O68" s="4">
        <v>14000</v>
      </c>
      <c r="P68" s="4">
        <v>14000</v>
      </c>
      <c r="Q68" s="8">
        <f t="shared" ref="Q68:R70" si="0">SUM(O68)</f>
        <v>14000</v>
      </c>
      <c r="R68" s="8">
        <f t="shared" si="0"/>
        <v>14000</v>
      </c>
    </row>
    <row r="69" spans="1:18" s="132" customFormat="1" x14ac:dyDescent="0.3">
      <c r="A69" s="2" t="s">
        <v>35</v>
      </c>
      <c r="B69" s="2">
        <v>3392</v>
      </c>
      <c r="C69" s="3">
        <v>5222</v>
      </c>
      <c r="D69" s="1" t="s">
        <v>44</v>
      </c>
      <c r="E69" s="1">
        <v>98</v>
      </c>
      <c r="F69" s="1">
        <v>620</v>
      </c>
      <c r="G69" s="1">
        <v>0</v>
      </c>
      <c r="H69" s="1">
        <v>6</v>
      </c>
      <c r="I69" s="1" t="s">
        <v>20</v>
      </c>
      <c r="J69" s="1" t="s">
        <v>20</v>
      </c>
      <c r="K69" s="1" t="s">
        <v>342</v>
      </c>
      <c r="L69" s="1" t="s">
        <v>310</v>
      </c>
      <c r="M69" s="1" t="s">
        <v>10</v>
      </c>
      <c r="N69" s="4">
        <v>0</v>
      </c>
      <c r="O69" s="4">
        <v>0</v>
      </c>
      <c r="P69" s="4">
        <v>0</v>
      </c>
      <c r="Q69" s="8">
        <f t="shared" si="0"/>
        <v>0</v>
      </c>
      <c r="R69" s="8">
        <f t="shared" si="0"/>
        <v>0</v>
      </c>
    </row>
    <row r="70" spans="1:18" s="132" customFormat="1" x14ac:dyDescent="0.3">
      <c r="A70" s="2" t="s">
        <v>40</v>
      </c>
      <c r="B70" s="2">
        <v>3399</v>
      </c>
      <c r="C70" s="3">
        <v>5179</v>
      </c>
      <c r="D70" s="1" t="s">
        <v>39</v>
      </c>
      <c r="E70" s="1">
        <v>0</v>
      </c>
      <c r="F70" s="1">
        <v>660</v>
      </c>
      <c r="G70" s="1">
        <v>0</v>
      </c>
      <c r="H70" s="1">
        <v>6</v>
      </c>
      <c r="I70" s="1" t="s">
        <v>355</v>
      </c>
      <c r="J70" s="1" t="s">
        <v>355</v>
      </c>
      <c r="K70" s="1" t="s">
        <v>256</v>
      </c>
      <c r="L70" s="1" t="s">
        <v>256</v>
      </c>
      <c r="M70" s="1" t="s">
        <v>10</v>
      </c>
      <c r="N70" s="4">
        <v>10000</v>
      </c>
      <c r="O70" s="4">
        <v>10000</v>
      </c>
      <c r="P70" s="4">
        <v>10000</v>
      </c>
      <c r="Q70" s="8">
        <f t="shared" si="0"/>
        <v>10000</v>
      </c>
      <c r="R70" s="8">
        <f t="shared" si="0"/>
        <v>10000</v>
      </c>
    </row>
    <row r="71" spans="1:18" x14ac:dyDescent="0.3">
      <c r="A71" s="2" t="s">
        <v>40</v>
      </c>
      <c r="B71" s="2">
        <v>3399</v>
      </c>
      <c r="C71" s="3">
        <v>5194</v>
      </c>
      <c r="D71" s="1" t="s">
        <v>41</v>
      </c>
      <c r="E71" s="1">
        <v>0</v>
      </c>
      <c r="F71" s="1">
        <v>660</v>
      </c>
      <c r="G71" s="1">
        <v>0</v>
      </c>
      <c r="H71" s="1">
        <v>6</v>
      </c>
      <c r="I71" s="1" t="s">
        <v>355</v>
      </c>
      <c r="J71" s="1" t="s">
        <v>355</v>
      </c>
      <c r="K71" s="1" t="s">
        <v>256</v>
      </c>
      <c r="L71" s="1" t="s">
        <v>256</v>
      </c>
      <c r="M71" s="1" t="s">
        <v>10</v>
      </c>
      <c r="N71" s="4">
        <v>110000</v>
      </c>
      <c r="O71" s="4">
        <v>110000</v>
      </c>
      <c r="P71" s="4">
        <v>110000</v>
      </c>
      <c r="Q71" s="4">
        <f>SUM(O71:O72)</f>
        <v>1110000</v>
      </c>
      <c r="R71" s="4">
        <f>SUM(P71:P72)</f>
        <v>1110000</v>
      </c>
    </row>
    <row r="72" spans="1:18" x14ac:dyDescent="0.3">
      <c r="A72" s="2" t="s">
        <v>43</v>
      </c>
      <c r="B72" s="2">
        <v>3399</v>
      </c>
      <c r="C72" s="3">
        <v>5169</v>
      </c>
      <c r="D72" s="1" t="s">
        <v>42</v>
      </c>
      <c r="E72" s="1">
        <v>0</v>
      </c>
      <c r="F72" s="1">
        <v>610</v>
      </c>
      <c r="G72" s="1">
        <v>0</v>
      </c>
      <c r="H72" s="1">
        <v>6</v>
      </c>
      <c r="I72" s="1" t="s">
        <v>303</v>
      </c>
      <c r="J72" s="1" t="s">
        <v>303</v>
      </c>
      <c r="K72" s="1" t="s">
        <v>256</v>
      </c>
      <c r="L72" s="1" t="s">
        <v>256</v>
      </c>
      <c r="M72" s="1" t="s">
        <v>10</v>
      </c>
      <c r="N72" s="4">
        <v>1000000</v>
      </c>
      <c r="O72" s="4">
        <v>1000000</v>
      </c>
      <c r="P72" s="4">
        <v>1000000</v>
      </c>
      <c r="Q72" s="4"/>
      <c r="R72" s="4"/>
    </row>
    <row r="73" spans="1:18" x14ac:dyDescent="0.3">
      <c r="A73" s="2" t="s">
        <v>43</v>
      </c>
      <c r="B73" s="2">
        <v>3399</v>
      </c>
      <c r="C73" s="3">
        <v>6121</v>
      </c>
      <c r="D73" s="1" t="s">
        <v>44</v>
      </c>
      <c r="E73" s="1">
        <v>98</v>
      </c>
      <c r="F73" s="1">
        <v>620</v>
      </c>
      <c r="G73" s="1">
        <v>0</v>
      </c>
      <c r="H73" s="1">
        <v>6</v>
      </c>
      <c r="I73" s="1" t="s">
        <v>20</v>
      </c>
      <c r="J73" s="1" t="s">
        <v>20</v>
      </c>
      <c r="K73" s="1" t="s">
        <v>342</v>
      </c>
      <c r="L73" s="1" t="s">
        <v>310</v>
      </c>
      <c r="M73" s="1" t="s">
        <v>10</v>
      </c>
      <c r="N73" s="4">
        <v>0</v>
      </c>
      <c r="O73" s="4">
        <v>0</v>
      </c>
      <c r="P73" s="4">
        <v>0</v>
      </c>
      <c r="Q73" s="4">
        <f>SUM(O73:O77)</f>
        <v>1119000</v>
      </c>
      <c r="R73" s="4">
        <f>SUM(P73:P77)</f>
        <v>1035000</v>
      </c>
    </row>
    <row r="74" spans="1:18" x14ac:dyDescent="0.3">
      <c r="A74" s="2" t="s">
        <v>46</v>
      </c>
      <c r="B74" s="2">
        <v>3419</v>
      </c>
      <c r="C74" s="3">
        <v>5139</v>
      </c>
      <c r="D74" s="1" t="s">
        <v>45</v>
      </c>
      <c r="E74" s="1">
        <v>0</v>
      </c>
      <c r="F74" s="1">
        <v>420</v>
      </c>
      <c r="G74" s="1">
        <v>0</v>
      </c>
      <c r="H74" s="1">
        <v>4</v>
      </c>
      <c r="I74" s="1" t="s">
        <v>20</v>
      </c>
      <c r="J74" s="1" t="s">
        <v>20</v>
      </c>
      <c r="K74" s="1" t="s">
        <v>256</v>
      </c>
      <c r="L74" s="1" t="s">
        <v>256</v>
      </c>
      <c r="M74" s="1" t="s">
        <v>10</v>
      </c>
      <c r="N74" s="4">
        <v>100000</v>
      </c>
      <c r="O74" s="4">
        <v>100000</v>
      </c>
      <c r="P74" s="4">
        <v>100000</v>
      </c>
      <c r="Q74" s="4"/>
      <c r="R74" s="4"/>
    </row>
    <row r="75" spans="1:18" x14ac:dyDescent="0.3">
      <c r="A75" s="2" t="s">
        <v>46</v>
      </c>
      <c r="B75" s="2">
        <v>3419</v>
      </c>
      <c r="C75" s="3">
        <v>5222</v>
      </c>
      <c r="D75" s="1" t="s">
        <v>47</v>
      </c>
      <c r="E75" s="1">
        <v>0</v>
      </c>
      <c r="F75" s="1">
        <v>420</v>
      </c>
      <c r="G75" s="1">
        <v>0</v>
      </c>
      <c r="H75" s="1">
        <v>4</v>
      </c>
      <c r="I75" s="1" t="s">
        <v>20</v>
      </c>
      <c r="J75" s="1" t="s">
        <v>20</v>
      </c>
      <c r="K75" s="1" t="s">
        <v>256</v>
      </c>
      <c r="L75" s="1" t="s">
        <v>256</v>
      </c>
      <c r="M75" s="1" t="s">
        <v>10</v>
      </c>
      <c r="N75" s="4">
        <v>935000</v>
      </c>
      <c r="O75" s="4">
        <v>935000</v>
      </c>
      <c r="P75" s="4">
        <v>935000</v>
      </c>
      <c r="Q75" s="4"/>
      <c r="R75" s="4"/>
    </row>
    <row r="76" spans="1:18" s="132" customFormat="1" x14ac:dyDescent="0.3">
      <c r="A76" s="2" t="s">
        <v>46</v>
      </c>
      <c r="B76" s="2">
        <v>3419</v>
      </c>
      <c r="C76" s="3">
        <v>6322</v>
      </c>
      <c r="D76" s="1" t="s">
        <v>394</v>
      </c>
      <c r="E76" s="1">
        <v>0</v>
      </c>
      <c r="F76" s="1">
        <v>420</v>
      </c>
      <c r="G76" s="1">
        <v>0</v>
      </c>
      <c r="H76" s="1">
        <v>4</v>
      </c>
      <c r="I76" s="1" t="s">
        <v>20</v>
      </c>
      <c r="J76" s="1" t="s">
        <v>20</v>
      </c>
      <c r="K76" s="1" t="s">
        <v>395</v>
      </c>
      <c r="L76" s="1" t="s">
        <v>310</v>
      </c>
      <c r="M76" s="1" t="s">
        <v>13</v>
      </c>
      <c r="N76" s="4">
        <v>0</v>
      </c>
      <c r="O76" s="4">
        <v>0</v>
      </c>
      <c r="P76" s="4">
        <v>0</v>
      </c>
      <c r="Q76" s="4"/>
      <c r="R76" s="4"/>
    </row>
    <row r="77" spans="1:18" x14ac:dyDescent="0.3">
      <c r="A77" s="2" t="s">
        <v>46</v>
      </c>
      <c r="B77" s="2">
        <v>3419</v>
      </c>
      <c r="C77" s="3">
        <v>5222</v>
      </c>
      <c r="D77" s="1" t="s">
        <v>47</v>
      </c>
      <c r="E77" s="1">
        <v>98</v>
      </c>
      <c r="F77" s="1">
        <v>420</v>
      </c>
      <c r="G77" s="1">
        <v>0</v>
      </c>
      <c r="H77" s="1">
        <v>4</v>
      </c>
      <c r="I77" s="1" t="s">
        <v>20</v>
      </c>
      <c r="J77" s="1" t="s">
        <v>20</v>
      </c>
      <c r="K77" s="1" t="s">
        <v>342</v>
      </c>
      <c r="L77" s="1" t="s">
        <v>310</v>
      </c>
      <c r="M77" s="1" t="s">
        <v>10</v>
      </c>
      <c r="N77" s="4">
        <v>0</v>
      </c>
      <c r="O77" s="4">
        <v>84000</v>
      </c>
      <c r="P77" s="4">
        <v>0</v>
      </c>
      <c r="Q77" s="4"/>
      <c r="R77" s="4"/>
    </row>
    <row r="78" spans="1:18" x14ac:dyDescent="0.3">
      <c r="A78" s="2" t="s">
        <v>46</v>
      </c>
      <c r="B78" s="2">
        <v>3419</v>
      </c>
      <c r="C78" s="3">
        <v>5222</v>
      </c>
      <c r="D78" s="1" t="s">
        <v>47</v>
      </c>
      <c r="E78" s="1">
        <v>98</v>
      </c>
      <c r="F78" s="1">
        <v>420</v>
      </c>
      <c r="G78" s="1">
        <v>0</v>
      </c>
      <c r="H78" s="1">
        <v>4</v>
      </c>
      <c r="I78" s="1" t="s">
        <v>20</v>
      </c>
      <c r="J78" s="1" t="s">
        <v>20</v>
      </c>
      <c r="K78" s="1" t="s">
        <v>342</v>
      </c>
      <c r="L78" s="1" t="s">
        <v>310</v>
      </c>
      <c r="M78" s="1" t="s">
        <v>10</v>
      </c>
      <c r="N78" s="4">
        <v>0</v>
      </c>
      <c r="O78" s="4">
        <v>0</v>
      </c>
      <c r="P78" s="4">
        <v>0</v>
      </c>
      <c r="Q78" s="4">
        <f>SUM(O78:O84)</f>
        <v>3739500</v>
      </c>
      <c r="R78" s="4">
        <f>SUM(P78:P82)</f>
        <v>3526000</v>
      </c>
    </row>
    <row r="79" spans="1:18" s="132" customFormat="1" x14ac:dyDescent="0.3">
      <c r="A79" s="2" t="s">
        <v>46</v>
      </c>
      <c r="B79" s="2">
        <v>3419</v>
      </c>
      <c r="C79" s="3">
        <v>5331</v>
      </c>
      <c r="D79" s="1" t="s">
        <v>48</v>
      </c>
      <c r="E79" s="1">
        <v>0</v>
      </c>
      <c r="F79" s="1">
        <v>420</v>
      </c>
      <c r="G79" s="1">
        <v>0</v>
      </c>
      <c r="H79" s="1">
        <v>4</v>
      </c>
      <c r="I79" s="1" t="s">
        <v>20</v>
      </c>
      <c r="J79" s="1" t="s">
        <v>20</v>
      </c>
      <c r="K79" s="1" t="s">
        <v>270</v>
      </c>
      <c r="L79" s="1" t="s">
        <v>256</v>
      </c>
      <c r="M79" s="1" t="s">
        <v>10</v>
      </c>
      <c r="N79" s="4">
        <v>3000000</v>
      </c>
      <c r="O79" s="4">
        <v>3000000</v>
      </c>
      <c r="P79" s="4">
        <v>3000000</v>
      </c>
      <c r="Q79" s="4"/>
      <c r="R79" s="4"/>
    </row>
    <row r="80" spans="1:18" s="132" customFormat="1" x14ac:dyDescent="0.3">
      <c r="A80" s="2" t="s">
        <v>46</v>
      </c>
      <c r="B80" s="2">
        <v>3419</v>
      </c>
      <c r="C80" s="3">
        <v>6351</v>
      </c>
      <c r="D80" s="1" t="s">
        <v>48</v>
      </c>
      <c r="E80" s="1">
        <v>0</v>
      </c>
      <c r="F80" s="1">
        <v>420</v>
      </c>
      <c r="G80" s="1">
        <v>0</v>
      </c>
      <c r="H80" s="1">
        <v>4</v>
      </c>
      <c r="I80" s="1" t="s">
        <v>20</v>
      </c>
      <c r="J80" s="1" t="s">
        <v>20</v>
      </c>
      <c r="K80" s="1" t="s">
        <v>270</v>
      </c>
      <c r="L80" s="1" t="s">
        <v>256</v>
      </c>
      <c r="M80" s="1" t="s">
        <v>13</v>
      </c>
      <c r="N80" s="4">
        <v>0</v>
      </c>
      <c r="O80" s="4">
        <v>0</v>
      </c>
      <c r="P80" s="4">
        <v>0</v>
      </c>
      <c r="Q80" s="4"/>
      <c r="R80" s="4"/>
    </row>
    <row r="81" spans="1:18" s="132" customFormat="1" x14ac:dyDescent="0.3">
      <c r="A81" s="2" t="s">
        <v>50</v>
      </c>
      <c r="B81" s="2">
        <v>3421</v>
      </c>
      <c r="C81" s="7">
        <v>5222</v>
      </c>
      <c r="D81" s="1" t="s">
        <v>49</v>
      </c>
      <c r="E81" s="1">
        <v>0</v>
      </c>
      <c r="F81" s="1">
        <v>420</v>
      </c>
      <c r="G81" s="1">
        <v>0</v>
      </c>
      <c r="H81" s="2">
        <v>4</v>
      </c>
      <c r="I81" s="1" t="s">
        <v>20</v>
      </c>
      <c r="J81" s="1" t="s">
        <v>20</v>
      </c>
      <c r="K81" s="1" t="s">
        <v>256</v>
      </c>
      <c r="L81" s="1" t="s">
        <v>256</v>
      </c>
      <c r="M81" s="1" t="s">
        <v>10</v>
      </c>
      <c r="N81" s="8">
        <v>526000</v>
      </c>
      <c r="O81" s="8">
        <v>526000</v>
      </c>
      <c r="P81" s="8">
        <v>526000</v>
      </c>
      <c r="Q81" s="4"/>
      <c r="R81" s="4"/>
    </row>
    <row r="82" spans="1:18" x14ac:dyDescent="0.3">
      <c r="A82" s="2" t="s">
        <v>50</v>
      </c>
      <c r="B82" s="2">
        <v>3421</v>
      </c>
      <c r="C82" s="7">
        <v>5222</v>
      </c>
      <c r="D82" s="1" t="s">
        <v>290</v>
      </c>
      <c r="E82" s="1">
        <v>98</v>
      </c>
      <c r="F82" s="1">
        <v>420</v>
      </c>
      <c r="G82" s="1">
        <v>0</v>
      </c>
      <c r="H82" s="2">
        <v>4</v>
      </c>
      <c r="I82" s="1" t="s">
        <v>20</v>
      </c>
      <c r="J82" s="1" t="s">
        <v>20</v>
      </c>
      <c r="K82" s="1" t="s">
        <v>342</v>
      </c>
      <c r="L82" s="1" t="s">
        <v>310</v>
      </c>
      <c r="M82" s="1" t="s">
        <v>10</v>
      </c>
      <c r="N82" s="8">
        <v>0</v>
      </c>
      <c r="O82" s="8">
        <v>28500</v>
      </c>
      <c r="P82" s="8">
        <v>0</v>
      </c>
      <c r="Q82" s="4"/>
      <c r="R82" s="4"/>
    </row>
    <row r="83" spans="1:18" s="132" customFormat="1" x14ac:dyDescent="0.3">
      <c r="A83" s="2" t="s">
        <v>50</v>
      </c>
      <c r="B83" s="2">
        <v>3421</v>
      </c>
      <c r="C83" s="7">
        <v>5222</v>
      </c>
      <c r="D83" s="1" t="s">
        <v>290</v>
      </c>
      <c r="E83" s="1">
        <v>98</v>
      </c>
      <c r="F83" s="1">
        <v>420</v>
      </c>
      <c r="G83" s="1">
        <v>0</v>
      </c>
      <c r="H83" s="2">
        <v>4</v>
      </c>
      <c r="I83" s="1" t="s">
        <v>20</v>
      </c>
      <c r="J83" s="1" t="s">
        <v>20</v>
      </c>
      <c r="K83" s="1" t="s">
        <v>342</v>
      </c>
      <c r="L83" s="1" t="s">
        <v>310</v>
      </c>
      <c r="M83" s="1" t="s">
        <v>10</v>
      </c>
      <c r="N83" s="8">
        <v>0</v>
      </c>
      <c r="O83" s="8">
        <v>0</v>
      </c>
      <c r="P83" s="8">
        <v>0</v>
      </c>
      <c r="Q83" s="4"/>
      <c r="R83" s="4"/>
    </row>
    <row r="84" spans="1:18" x14ac:dyDescent="0.3">
      <c r="A84" s="2" t="s">
        <v>52</v>
      </c>
      <c r="B84" s="2">
        <v>3541</v>
      </c>
      <c r="C84" s="3">
        <v>5169</v>
      </c>
      <c r="D84" s="1" t="s">
        <v>51</v>
      </c>
      <c r="E84" s="1">
        <v>0</v>
      </c>
      <c r="F84" s="1">
        <v>570</v>
      </c>
      <c r="G84" s="1">
        <v>0</v>
      </c>
      <c r="H84" s="1">
        <v>5</v>
      </c>
      <c r="I84" s="1" t="s">
        <v>53</v>
      </c>
      <c r="J84" s="1" t="s">
        <v>53</v>
      </c>
      <c r="K84" s="1" t="s">
        <v>256</v>
      </c>
      <c r="L84" s="1" t="s">
        <v>256</v>
      </c>
      <c r="M84" s="1" t="s">
        <v>10</v>
      </c>
      <c r="N84" s="4">
        <v>185000</v>
      </c>
      <c r="O84" s="4">
        <v>185000</v>
      </c>
      <c r="P84" s="4">
        <v>185000</v>
      </c>
      <c r="Q84" s="4">
        <f>SUM(O84)</f>
        <v>185000</v>
      </c>
      <c r="R84" s="4">
        <f>SUM(P84)</f>
        <v>185000</v>
      </c>
    </row>
    <row r="85" spans="1:18" x14ac:dyDescent="0.3">
      <c r="A85" s="2" t="s">
        <v>52</v>
      </c>
      <c r="B85" s="2">
        <v>3541</v>
      </c>
      <c r="C85" s="3">
        <v>5169</v>
      </c>
      <c r="D85" s="9" t="s">
        <v>307</v>
      </c>
      <c r="E85" s="1">
        <v>0</v>
      </c>
      <c r="F85" s="1">
        <v>570</v>
      </c>
      <c r="G85" s="1">
        <v>0</v>
      </c>
      <c r="H85" s="1">
        <v>5</v>
      </c>
      <c r="I85" s="1" t="s">
        <v>53</v>
      </c>
      <c r="J85" s="1" t="s">
        <v>53</v>
      </c>
      <c r="K85" s="1" t="s">
        <v>256</v>
      </c>
      <c r="L85" s="1" t="s">
        <v>256</v>
      </c>
      <c r="M85" s="1" t="s">
        <v>10</v>
      </c>
      <c r="N85" s="4">
        <v>215000</v>
      </c>
      <c r="O85" s="4">
        <v>215000</v>
      </c>
      <c r="P85" s="4">
        <v>215000</v>
      </c>
      <c r="Q85" s="4">
        <f>SUM(O85)</f>
        <v>215000</v>
      </c>
      <c r="R85" s="4">
        <f>SUM(P85)</f>
        <v>215000</v>
      </c>
    </row>
    <row r="86" spans="1:18" x14ac:dyDescent="0.3">
      <c r="A86" s="2" t="s">
        <v>54</v>
      </c>
      <c r="B86" s="2">
        <v>3632</v>
      </c>
      <c r="C86" s="3">
        <v>5139</v>
      </c>
      <c r="D86" s="1" t="s">
        <v>32</v>
      </c>
      <c r="E86" s="1">
        <v>0</v>
      </c>
      <c r="F86" s="1">
        <v>830</v>
      </c>
      <c r="G86" s="1">
        <v>0</v>
      </c>
      <c r="H86" s="1">
        <v>8</v>
      </c>
      <c r="I86" s="1" t="s">
        <v>9</v>
      </c>
      <c r="J86" s="1" t="s">
        <v>9</v>
      </c>
      <c r="K86" s="1" t="s">
        <v>256</v>
      </c>
      <c r="L86" s="1" t="s">
        <v>256</v>
      </c>
      <c r="M86" s="1" t="s">
        <v>10</v>
      </c>
      <c r="N86" s="4">
        <v>60000</v>
      </c>
      <c r="O86" s="4">
        <v>60000</v>
      </c>
      <c r="P86" s="4">
        <v>60000</v>
      </c>
      <c r="Q86" s="4">
        <f>SUM(O86:O97)</f>
        <v>12911900</v>
      </c>
      <c r="R86" s="4">
        <f>SUM(P86:P97)</f>
        <v>2900000</v>
      </c>
    </row>
    <row r="87" spans="1:18" x14ac:dyDescent="0.3">
      <c r="A87" s="2" t="s">
        <v>54</v>
      </c>
      <c r="B87" s="2">
        <v>3632</v>
      </c>
      <c r="C87" s="3">
        <v>5154</v>
      </c>
      <c r="D87" s="1" t="s">
        <v>55</v>
      </c>
      <c r="E87" s="1">
        <v>0</v>
      </c>
      <c r="F87" s="1">
        <v>830</v>
      </c>
      <c r="G87" s="1">
        <v>0</v>
      </c>
      <c r="H87" s="1">
        <v>8</v>
      </c>
      <c r="I87" s="1" t="s">
        <v>9</v>
      </c>
      <c r="J87" s="1" t="s">
        <v>9</v>
      </c>
      <c r="K87" s="1" t="s">
        <v>256</v>
      </c>
      <c r="L87" s="1" t="s">
        <v>256</v>
      </c>
      <c r="M87" s="1" t="s">
        <v>10</v>
      </c>
      <c r="N87" s="4">
        <v>50000</v>
      </c>
      <c r="O87" s="4">
        <v>50000</v>
      </c>
      <c r="P87" s="4">
        <v>50000</v>
      </c>
      <c r="Q87" s="4"/>
      <c r="R87" s="4"/>
    </row>
    <row r="88" spans="1:18" x14ac:dyDescent="0.3">
      <c r="A88" s="2" t="s">
        <v>54</v>
      </c>
      <c r="B88" s="2">
        <v>3632</v>
      </c>
      <c r="C88" s="3">
        <v>5171</v>
      </c>
      <c r="D88" s="1" t="s">
        <v>56</v>
      </c>
      <c r="E88" s="1">
        <v>0</v>
      </c>
      <c r="F88" s="1">
        <v>830</v>
      </c>
      <c r="G88" s="1">
        <v>0</v>
      </c>
      <c r="H88" s="1">
        <v>8</v>
      </c>
      <c r="I88" s="1" t="s">
        <v>9</v>
      </c>
      <c r="J88" s="1" t="s">
        <v>9</v>
      </c>
      <c r="K88" s="1" t="s">
        <v>256</v>
      </c>
      <c r="L88" s="1" t="s">
        <v>256</v>
      </c>
      <c r="M88" s="1" t="s">
        <v>10</v>
      </c>
      <c r="N88" s="4">
        <v>250000</v>
      </c>
      <c r="O88" s="4">
        <v>250000</v>
      </c>
      <c r="P88" s="4">
        <v>250000</v>
      </c>
      <c r="Q88" s="4"/>
      <c r="R88" s="4"/>
    </row>
    <row r="89" spans="1:18" s="132" customFormat="1" x14ac:dyDescent="0.3">
      <c r="A89" s="2" t="s">
        <v>54</v>
      </c>
      <c r="B89" s="2">
        <v>3632</v>
      </c>
      <c r="C89" s="3">
        <v>5021</v>
      </c>
      <c r="D89" s="1" t="s">
        <v>387</v>
      </c>
      <c r="E89" s="1">
        <v>0</v>
      </c>
      <c r="F89" s="1">
        <v>830</v>
      </c>
      <c r="G89" s="1">
        <v>0</v>
      </c>
      <c r="H89" s="1">
        <v>8</v>
      </c>
      <c r="I89" s="1" t="s">
        <v>9</v>
      </c>
      <c r="J89" s="1" t="s">
        <v>9</v>
      </c>
      <c r="K89" s="1" t="s">
        <v>256</v>
      </c>
      <c r="L89" s="1" t="s">
        <v>256</v>
      </c>
      <c r="M89" s="1" t="s">
        <v>10</v>
      </c>
      <c r="N89" s="4">
        <v>390000</v>
      </c>
      <c r="O89" s="4">
        <v>390000</v>
      </c>
      <c r="P89" s="4">
        <v>390000</v>
      </c>
      <c r="Q89" s="4"/>
      <c r="R89" s="4"/>
    </row>
    <row r="90" spans="1:18" x14ac:dyDescent="0.3">
      <c r="A90" s="2" t="s">
        <v>54</v>
      </c>
      <c r="B90" s="2">
        <v>3632</v>
      </c>
      <c r="C90" s="3">
        <v>6121</v>
      </c>
      <c r="D90" s="1" t="s">
        <v>129</v>
      </c>
      <c r="E90" s="1">
        <v>84</v>
      </c>
      <c r="F90" s="1">
        <v>830</v>
      </c>
      <c r="G90" s="1">
        <v>81956000000</v>
      </c>
      <c r="H90" s="1">
        <v>8</v>
      </c>
      <c r="I90" s="1" t="s">
        <v>9</v>
      </c>
      <c r="J90" s="1" t="s">
        <v>9</v>
      </c>
      <c r="K90" s="152" t="s">
        <v>393</v>
      </c>
      <c r="L90" s="1" t="s">
        <v>310</v>
      </c>
      <c r="M90" s="1" t="s">
        <v>13</v>
      </c>
      <c r="N90" s="4">
        <v>0</v>
      </c>
      <c r="O90" s="4">
        <v>10000000</v>
      </c>
      <c r="P90" s="4">
        <v>0</v>
      </c>
      <c r="Q90" s="4"/>
      <c r="R90" s="4"/>
    </row>
    <row r="91" spans="1:18" x14ac:dyDescent="0.3">
      <c r="A91" s="2" t="s">
        <v>54</v>
      </c>
      <c r="B91" s="2">
        <v>3632</v>
      </c>
      <c r="C91" s="3">
        <v>6121</v>
      </c>
      <c r="D91" s="1" t="s">
        <v>129</v>
      </c>
      <c r="E91" s="1">
        <v>0</v>
      </c>
      <c r="F91" s="1">
        <v>830</v>
      </c>
      <c r="G91" s="1">
        <v>81956000000</v>
      </c>
      <c r="H91" s="1">
        <v>8</v>
      </c>
      <c r="I91" s="1" t="s">
        <v>9</v>
      </c>
      <c r="J91" s="1" t="s">
        <v>9</v>
      </c>
      <c r="K91" s="152" t="s">
        <v>254</v>
      </c>
      <c r="L91" s="1" t="s">
        <v>310</v>
      </c>
      <c r="M91" s="1" t="s">
        <v>13</v>
      </c>
      <c r="N91" s="4">
        <v>700000</v>
      </c>
      <c r="O91" s="4">
        <v>700000</v>
      </c>
      <c r="P91" s="4">
        <v>700000</v>
      </c>
      <c r="Q91" s="4"/>
      <c r="R91" s="4"/>
    </row>
    <row r="92" spans="1:18" s="132" customFormat="1" x14ac:dyDescent="0.3">
      <c r="A92" s="2" t="s">
        <v>57</v>
      </c>
      <c r="B92" s="2">
        <v>3613</v>
      </c>
      <c r="C92" s="3">
        <v>6121</v>
      </c>
      <c r="D92" s="1" t="s">
        <v>259</v>
      </c>
      <c r="E92" s="1">
        <v>0</v>
      </c>
      <c r="F92" s="1">
        <v>840</v>
      </c>
      <c r="G92" s="1">
        <v>80500000000</v>
      </c>
      <c r="H92" s="1">
        <v>8</v>
      </c>
      <c r="I92" s="1" t="s">
        <v>24</v>
      </c>
      <c r="J92" s="1" t="s">
        <v>24</v>
      </c>
      <c r="K92" s="152" t="s">
        <v>255</v>
      </c>
      <c r="L92" s="1" t="s">
        <v>310</v>
      </c>
      <c r="M92" s="1" t="s">
        <v>13</v>
      </c>
      <c r="N92" s="4">
        <v>0</v>
      </c>
      <c r="O92" s="4">
        <v>0</v>
      </c>
      <c r="P92" s="4">
        <v>0</v>
      </c>
      <c r="Q92" s="4"/>
      <c r="R92" s="4"/>
    </row>
    <row r="93" spans="1:18" x14ac:dyDescent="0.3">
      <c r="A93" s="2" t="s">
        <v>57</v>
      </c>
      <c r="B93" s="2">
        <v>3613</v>
      </c>
      <c r="C93" s="3">
        <v>6121</v>
      </c>
      <c r="D93" s="1" t="s">
        <v>58</v>
      </c>
      <c r="E93" s="1">
        <v>90</v>
      </c>
      <c r="F93" s="1">
        <v>840</v>
      </c>
      <c r="G93" s="1">
        <v>81802000000</v>
      </c>
      <c r="H93" s="1">
        <v>8</v>
      </c>
      <c r="I93" s="1" t="s">
        <v>385</v>
      </c>
      <c r="J93" s="1" t="s">
        <v>385</v>
      </c>
      <c r="K93" s="152" t="s">
        <v>288</v>
      </c>
      <c r="L93" s="1" t="s">
        <v>310</v>
      </c>
      <c r="M93" s="1" t="s">
        <v>13</v>
      </c>
      <c r="N93" s="4">
        <v>0</v>
      </c>
      <c r="O93" s="4">
        <v>11900</v>
      </c>
      <c r="P93" s="4">
        <v>0</v>
      </c>
      <c r="Q93" s="4"/>
      <c r="R93" s="4"/>
    </row>
    <row r="94" spans="1:18" s="132" customFormat="1" x14ac:dyDescent="0.3">
      <c r="A94" s="2" t="s">
        <v>57</v>
      </c>
      <c r="B94" s="2">
        <v>3613</v>
      </c>
      <c r="C94" s="3">
        <v>6121</v>
      </c>
      <c r="D94" s="1" t="s">
        <v>58</v>
      </c>
      <c r="E94" s="1">
        <v>90</v>
      </c>
      <c r="F94" s="1">
        <v>840</v>
      </c>
      <c r="G94" s="1">
        <v>81802000000</v>
      </c>
      <c r="H94" s="1">
        <v>8</v>
      </c>
      <c r="I94" s="1" t="s">
        <v>385</v>
      </c>
      <c r="J94" s="1" t="s">
        <v>385</v>
      </c>
      <c r="K94" s="152" t="s">
        <v>401</v>
      </c>
      <c r="L94" s="1" t="s">
        <v>310</v>
      </c>
      <c r="M94" s="1" t="s">
        <v>13</v>
      </c>
      <c r="N94" s="4">
        <v>50000</v>
      </c>
      <c r="O94" s="4">
        <v>50000</v>
      </c>
      <c r="P94" s="4">
        <v>50000</v>
      </c>
      <c r="Q94" s="4"/>
      <c r="R94" s="4"/>
    </row>
    <row r="95" spans="1:18" x14ac:dyDescent="0.3">
      <c r="A95" s="2" t="s">
        <v>57</v>
      </c>
      <c r="B95" s="2">
        <v>3613</v>
      </c>
      <c r="C95" s="3">
        <v>6121</v>
      </c>
      <c r="D95" s="1" t="s">
        <v>384</v>
      </c>
      <c r="E95" s="1">
        <v>0</v>
      </c>
      <c r="F95" s="1">
        <v>890</v>
      </c>
      <c r="G95" s="1">
        <v>0</v>
      </c>
      <c r="H95" s="1">
        <v>8</v>
      </c>
      <c r="I95" s="1" t="s">
        <v>385</v>
      </c>
      <c r="J95" s="1" t="s">
        <v>385</v>
      </c>
      <c r="K95" s="152" t="s">
        <v>389</v>
      </c>
      <c r="L95" s="1" t="s">
        <v>310</v>
      </c>
      <c r="M95" s="1" t="s">
        <v>13</v>
      </c>
      <c r="N95" s="4">
        <v>300000</v>
      </c>
      <c r="O95" s="4">
        <v>300000</v>
      </c>
      <c r="P95" s="4">
        <v>300000</v>
      </c>
      <c r="Q95" s="4"/>
      <c r="R95" s="4"/>
    </row>
    <row r="96" spans="1:18" s="132" customFormat="1" x14ac:dyDescent="0.3">
      <c r="A96" s="2" t="s">
        <v>59</v>
      </c>
      <c r="B96" s="2">
        <v>3722</v>
      </c>
      <c r="C96" s="3">
        <v>5169</v>
      </c>
      <c r="D96" s="1" t="s">
        <v>305</v>
      </c>
      <c r="E96" s="1">
        <v>0</v>
      </c>
      <c r="F96" s="1">
        <v>230</v>
      </c>
      <c r="G96" s="1">
        <v>0</v>
      </c>
      <c r="H96" s="1">
        <v>2</v>
      </c>
      <c r="I96" s="1" t="s">
        <v>9</v>
      </c>
      <c r="J96" s="1" t="s">
        <v>9</v>
      </c>
      <c r="K96" s="1" t="s">
        <v>256</v>
      </c>
      <c r="L96" s="1" t="s">
        <v>256</v>
      </c>
      <c r="M96" s="1" t="s">
        <v>10</v>
      </c>
      <c r="N96" s="4">
        <v>300000</v>
      </c>
      <c r="O96" s="4">
        <v>300000</v>
      </c>
      <c r="P96" s="4">
        <v>300000</v>
      </c>
      <c r="Q96" s="4"/>
      <c r="R96" s="4"/>
    </row>
    <row r="97" spans="1:18" x14ac:dyDescent="0.3">
      <c r="A97" s="2" t="s">
        <v>61</v>
      </c>
      <c r="B97" s="2">
        <v>3745</v>
      </c>
      <c r="C97" s="3">
        <v>5021</v>
      </c>
      <c r="D97" s="1" t="s">
        <v>60</v>
      </c>
      <c r="E97" s="1">
        <v>0</v>
      </c>
      <c r="F97" s="1">
        <v>230</v>
      </c>
      <c r="G97" s="1">
        <v>0</v>
      </c>
      <c r="H97" s="1">
        <v>2</v>
      </c>
      <c r="I97" s="1" t="s">
        <v>9</v>
      </c>
      <c r="J97" s="1" t="s">
        <v>9</v>
      </c>
      <c r="K97" s="1" t="s">
        <v>256</v>
      </c>
      <c r="L97" s="1" t="s">
        <v>256</v>
      </c>
      <c r="M97" s="1" t="s">
        <v>10</v>
      </c>
      <c r="N97" s="4">
        <v>800000</v>
      </c>
      <c r="O97" s="4">
        <v>800000</v>
      </c>
      <c r="P97" s="4">
        <v>800000</v>
      </c>
      <c r="Q97" s="4"/>
      <c r="R97" s="4"/>
    </row>
    <row r="98" spans="1:18" x14ac:dyDescent="0.3">
      <c r="A98" s="2" t="s">
        <v>61</v>
      </c>
      <c r="B98" s="2">
        <v>3745</v>
      </c>
      <c r="C98" s="3">
        <v>5139</v>
      </c>
      <c r="D98" s="1" t="s">
        <v>62</v>
      </c>
      <c r="E98" s="1">
        <v>0</v>
      </c>
      <c r="F98" s="1">
        <v>230</v>
      </c>
      <c r="G98" s="1">
        <v>0</v>
      </c>
      <c r="H98" s="1">
        <v>2</v>
      </c>
      <c r="I98" s="1" t="s">
        <v>9</v>
      </c>
      <c r="J98" s="1" t="s">
        <v>9</v>
      </c>
      <c r="K98" s="1" t="s">
        <v>256</v>
      </c>
      <c r="L98" s="1" t="s">
        <v>256</v>
      </c>
      <c r="M98" s="1" t="s">
        <v>10</v>
      </c>
      <c r="N98" s="4">
        <v>350000</v>
      </c>
      <c r="O98" s="4">
        <v>350000</v>
      </c>
      <c r="P98" s="4">
        <v>350000</v>
      </c>
      <c r="Q98" s="4">
        <f>SUM(O98:O100)</f>
        <v>550000</v>
      </c>
      <c r="R98" s="4">
        <f>SUM(P98:P99)</f>
        <v>450000</v>
      </c>
    </row>
    <row r="99" spans="1:18" x14ac:dyDescent="0.3">
      <c r="A99" s="2" t="s">
        <v>61</v>
      </c>
      <c r="B99" s="2">
        <v>3745</v>
      </c>
      <c r="C99" s="3">
        <v>5139</v>
      </c>
      <c r="D99" s="1" t="s">
        <v>356</v>
      </c>
      <c r="E99" s="1">
        <v>0</v>
      </c>
      <c r="F99" s="1">
        <v>230</v>
      </c>
      <c r="G99" s="1">
        <v>230</v>
      </c>
      <c r="H99" s="1">
        <v>2</v>
      </c>
      <c r="I99" s="1" t="s">
        <v>9</v>
      </c>
      <c r="J99" s="1" t="s">
        <v>9</v>
      </c>
      <c r="K99" s="1" t="s">
        <v>357</v>
      </c>
      <c r="L99" s="1" t="s">
        <v>310</v>
      </c>
      <c r="M99" s="1" t="s">
        <v>10</v>
      </c>
      <c r="N99" s="4">
        <v>100000</v>
      </c>
      <c r="O99" s="4">
        <v>100000</v>
      </c>
      <c r="P99" s="4">
        <v>100000</v>
      </c>
      <c r="Q99" s="4"/>
      <c r="R99" s="4"/>
    </row>
    <row r="100" spans="1:18" s="132" customFormat="1" x14ac:dyDescent="0.3">
      <c r="A100" s="2" t="s">
        <v>61</v>
      </c>
      <c r="B100" s="2">
        <v>3745</v>
      </c>
      <c r="C100" s="3">
        <v>5137</v>
      </c>
      <c r="D100" s="1" t="s">
        <v>63</v>
      </c>
      <c r="E100" s="1">
        <v>0</v>
      </c>
      <c r="F100" s="1">
        <v>230</v>
      </c>
      <c r="G100" s="1">
        <v>0</v>
      </c>
      <c r="H100" s="1">
        <v>2</v>
      </c>
      <c r="I100" s="1" t="s">
        <v>9</v>
      </c>
      <c r="J100" s="1" t="s">
        <v>9</v>
      </c>
      <c r="K100" s="1" t="s">
        <v>256</v>
      </c>
      <c r="L100" s="1" t="s">
        <v>256</v>
      </c>
      <c r="M100" s="1" t="s">
        <v>10</v>
      </c>
      <c r="N100" s="4">
        <v>100000</v>
      </c>
      <c r="O100" s="4">
        <v>100000</v>
      </c>
      <c r="P100" s="4">
        <v>100000</v>
      </c>
      <c r="Q100" s="4"/>
      <c r="R100" s="4"/>
    </row>
    <row r="101" spans="1:18" x14ac:dyDescent="0.3">
      <c r="A101" s="2" t="s">
        <v>61</v>
      </c>
      <c r="B101" s="2">
        <v>3745</v>
      </c>
      <c r="C101" s="3">
        <v>5169</v>
      </c>
      <c r="D101" s="1" t="s">
        <v>64</v>
      </c>
      <c r="E101" s="1">
        <v>0</v>
      </c>
      <c r="F101" s="1">
        <v>230</v>
      </c>
      <c r="G101" s="1">
        <v>0</v>
      </c>
      <c r="H101" s="1">
        <v>2</v>
      </c>
      <c r="I101" s="1" t="s">
        <v>9</v>
      </c>
      <c r="J101" s="1" t="s">
        <v>9</v>
      </c>
      <c r="K101" s="1" t="s">
        <v>256</v>
      </c>
      <c r="L101" s="1" t="s">
        <v>256</v>
      </c>
      <c r="M101" s="1" t="s">
        <v>10</v>
      </c>
      <c r="N101" s="4">
        <v>3650000</v>
      </c>
      <c r="O101" s="4">
        <v>3650000</v>
      </c>
      <c r="P101" s="4">
        <v>3650000</v>
      </c>
      <c r="Q101" s="4">
        <f>SUM(O101:O103)</f>
        <v>3950000</v>
      </c>
      <c r="R101" s="4">
        <f>SUM(P101:P103)</f>
        <v>3950000</v>
      </c>
    </row>
    <row r="102" spans="1:18" x14ac:dyDescent="0.3">
      <c r="A102" s="2" t="s">
        <v>61</v>
      </c>
      <c r="B102" s="2">
        <v>3745</v>
      </c>
      <c r="C102" s="3">
        <v>5169</v>
      </c>
      <c r="D102" s="1" t="s">
        <v>64</v>
      </c>
      <c r="E102" s="1">
        <v>0</v>
      </c>
      <c r="F102" s="1">
        <v>230</v>
      </c>
      <c r="G102" s="1">
        <v>0</v>
      </c>
      <c r="H102" s="1">
        <v>2</v>
      </c>
      <c r="I102" s="1" t="s">
        <v>9</v>
      </c>
      <c r="J102" s="1" t="s">
        <v>9</v>
      </c>
      <c r="K102" s="1" t="s">
        <v>256</v>
      </c>
      <c r="L102" s="1" t="s">
        <v>256</v>
      </c>
      <c r="M102" s="1" t="s">
        <v>10</v>
      </c>
      <c r="N102" s="4">
        <v>300000</v>
      </c>
      <c r="O102" s="4">
        <v>300000</v>
      </c>
      <c r="P102" s="4">
        <v>300000</v>
      </c>
      <c r="Q102" s="4"/>
      <c r="R102" s="4"/>
    </row>
    <row r="103" spans="1:18" x14ac:dyDescent="0.3">
      <c r="A103" s="2" t="s">
        <v>61</v>
      </c>
      <c r="B103" s="2">
        <v>3745</v>
      </c>
      <c r="C103" s="3">
        <v>5169</v>
      </c>
      <c r="D103" s="1" t="s">
        <v>358</v>
      </c>
      <c r="E103" s="1">
        <v>93</v>
      </c>
      <c r="F103" s="1">
        <v>230</v>
      </c>
      <c r="G103" s="1">
        <v>0</v>
      </c>
      <c r="H103" s="1">
        <v>2</v>
      </c>
      <c r="I103" s="1" t="s">
        <v>9</v>
      </c>
      <c r="J103" s="1" t="s">
        <v>9</v>
      </c>
      <c r="K103" s="1" t="s">
        <v>342</v>
      </c>
      <c r="L103" s="1" t="s">
        <v>310</v>
      </c>
      <c r="M103" s="1" t="s">
        <v>10</v>
      </c>
      <c r="N103" s="4">
        <v>0</v>
      </c>
      <c r="O103" s="4">
        <v>0</v>
      </c>
      <c r="P103" s="4">
        <v>0</v>
      </c>
      <c r="Q103" s="4"/>
      <c r="R103" s="4"/>
    </row>
    <row r="104" spans="1:18" x14ac:dyDescent="0.3">
      <c r="A104" s="2" t="s">
        <v>61</v>
      </c>
      <c r="B104" s="2">
        <v>3745</v>
      </c>
      <c r="C104" s="3">
        <v>5169</v>
      </c>
      <c r="D104" s="1" t="s">
        <v>261</v>
      </c>
      <c r="E104" s="1">
        <v>118</v>
      </c>
      <c r="F104" s="1">
        <v>230</v>
      </c>
      <c r="G104" s="1">
        <v>0</v>
      </c>
      <c r="H104" s="1">
        <v>2</v>
      </c>
      <c r="I104" s="1" t="s">
        <v>9</v>
      </c>
      <c r="J104" s="1" t="s">
        <v>9</v>
      </c>
      <c r="K104" s="1" t="s">
        <v>359</v>
      </c>
      <c r="L104" s="1" t="s">
        <v>310</v>
      </c>
      <c r="M104" s="1" t="s">
        <v>10</v>
      </c>
      <c r="N104" s="4">
        <v>0</v>
      </c>
      <c r="O104" s="4">
        <v>1957700</v>
      </c>
      <c r="P104" s="4">
        <v>0</v>
      </c>
      <c r="Q104" s="4">
        <f>SUM(O104:O105)</f>
        <v>2357700</v>
      </c>
      <c r="R104" s="4">
        <f>SUM(P104:P105)</f>
        <v>400000</v>
      </c>
    </row>
    <row r="105" spans="1:18" x14ac:dyDescent="0.3">
      <c r="A105" s="2" t="s">
        <v>61</v>
      </c>
      <c r="B105" s="2">
        <v>3745</v>
      </c>
      <c r="C105" s="3">
        <v>5171</v>
      </c>
      <c r="D105" s="1" t="s">
        <v>65</v>
      </c>
      <c r="E105" s="1">
        <v>0</v>
      </c>
      <c r="F105" s="1">
        <v>230</v>
      </c>
      <c r="G105" s="1">
        <v>0</v>
      </c>
      <c r="H105" s="1">
        <v>2</v>
      </c>
      <c r="I105" s="1" t="s">
        <v>9</v>
      </c>
      <c r="J105" s="1" t="s">
        <v>9</v>
      </c>
      <c r="K105" s="1" t="s">
        <v>256</v>
      </c>
      <c r="L105" s="1" t="s">
        <v>256</v>
      </c>
      <c r="M105" s="1" t="s">
        <v>10</v>
      </c>
      <c r="N105" s="4">
        <v>400000</v>
      </c>
      <c r="O105" s="4">
        <v>400000</v>
      </c>
      <c r="P105" s="4">
        <v>400000</v>
      </c>
      <c r="Q105" s="4"/>
      <c r="R105" s="4"/>
    </row>
    <row r="106" spans="1:18" x14ac:dyDescent="0.3">
      <c r="A106" s="2" t="s">
        <v>61</v>
      </c>
      <c r="B106" s="2">
        <v>3745</v>
      </c>
      <c r="C106" s="6">
        <v>5169</v>
      </c>
      <c r="D106" s="1" t="s">
        <v>388</v>
      </c>
      <c r="E106" s="1">
        <v>0</v>
      </c>
      <c r="F106" s="1">
        <v>230</v>
      </c>
      <c r="G106" s="1">
        <v>0</v>
      </c>
      <c r="H106" s="1">
        <v>2</v>
      </c>
      <c r="I106" s="1" t="s">
        <v>9</v>
      </c>
      <c r="J106" s="1" t="s">
        <v>9</v>
      </c>
      <c r="K106" s="1" t="s">
        <v>256</v>
      </c>
      <c r="L106" s="1" t="s">
        <v>256</v>
      </c>
      <c r="M106" s="1" t="s">
        <v>10</v>
      </c>
      <c r="N106" s="4">
        <v>500000</v>
      </c>
      <c r="O106" s="4">
        <v>500000</v>
      </c>
      <c r="P106" s="4">
        <v>500000</v>
      </c>
      <c r="Q106" s="10">
        <f t="shared" ref="Q106:R111" si="1">SUM(O106)</f>
        <v>500000</v>
      </c>
      <c r="R106" s="10">
        <f t="shared" si="1"/>
        <v>500000</v>
      </c>
    </row>
    <row r="107" spans="1:18" x14ac:dyDescent="0.3">
      <c r="A107" s="2" t="s">
        <v>61</v>
      </c>
      <c r="B107" s="2">
        <v>3745</v>
      </c>
      <c r="C107" s="6">
        <v>5171</v>
      </c>
      <c r="D107" s="1" t="s">
        <v>66</v>
      </c>
      <c r="E107" s="1">
        <v>0</v>
      </c>
      <c r="F107" s="1">
        <v>230</v>
      </c>
      <c r="G107" s="1">
        <v>0</v>
      </c>
      <c r="H107" s="1">
        <v>2</v>
      </c>
      <c r="I107" s="1" t="s">
        <v>9</v>
      </c>
      <c r="J107" s="1" t="s">
        <v>9</v>
      </c>
      <c r="K107" s="1" t="s">
        <v>256</v>
      </c>
      <c r="L107" s="1" t="s">
        <v>256</v>
      </c>
      <c r="M107" s="1" t="s">
        <v>10</v>
      </c>
      <c r="N107" s="4">
        <v>700000</v>
      </c>
      <c r="O107" s="4">
        <v>700000</v>
      </c>
      <c r="P107" s="4">
        <v>700000</v>
      </c>
      <c r="Q107" s="10">
        <f t="shared" si="1"/>
        <v>700000</v>
      </c>
      <c r="R107" s="10">
        <f t="shared" si="1"/>
        <v>700000</v>
      </c>
    </row>
    <row r="108" spans="1:18" x14ac:dyDescent="0.3">
      <c r="A108" s="2" t="s">
        <v>61</v>
      </c>
      <c r="B108" s="2">
        <v>3745</v>
      </c>
      <c r="C108" s="6">
        <v>6129</v>
      </c>
      <c r="D108" s="1" t="s">
        <v>306</v>
      </c>
      <c r="E108" s="1">
        <v>0</v>
      </c>
      <c r="F108" s="1">
        <v>230</v>
      </c>
      <c r="G108" s="1">
        <v>0</v>
      </c>
      <c r="H108" s="1">
        <v>2</v>
      </c>
      <c r="I108" s="1" t="s">
        <v>9</v>
      </c>
      <c r="J108" s="1" t="s">
        <v>9</v>
      </c>
      <c r="K108" s="1" t="s">
        <v>256</v>
      </c>
      <c r="L108" s="1" t="s">
        <v>256</v>
      </c>
      <c r="M108" s="1" t="s">
        <v>13</v>
      </c>
      <c r="N108" s="4">
        <v>0</v>
      </c>
      <c r="O108" s="4">
        <v>0</v>
      </c>
      <c r="P108" s="4">
        <v>0</v>
      </c>
      <c r="Q108" s="4">
        <f t="shared" si="1"/>
        <v>0</v>
      </c>
      <c r="R108" s="4">
        <f t="shared" si="1"/>
        <v>0</v>
      </c>
    </row>
    <row r="109" spans="1:18" x14ac:dyDescent="0.3">
      <c r="A109" s="2" t="s">
        <v>61</v>
      </c>
      <c r="B109" s="2">
        <v>3745</v>
      </c>
      <c r="C109" s="6">
        <v>6129</v>
      </c>
      <c r="D109" s="1" t="s">
        <v>284</v>
      </c>
      <c r="E109" s="1">
        <v>90</v>
      </c>
      <c r="F109" s="1">
        <v>230</v>
      </c>
      <c r="G109" s="1">
        <v>82072000000</v>
      </c>
      <c r="H109" s="1">
        <v>2</v>
      </c>
      <c r="I109" s="1" t="s">
        <v>9</v>
      </c>
      <c r="J109" s="1" t="s">
        <v>9</v>
      </c>
      <c r="K109" s="152" t="s">
        <v>360</v>
      </c>
      <c r="L109" s="1" t="s">
        <v>310</v>
      </c>
      <c r="M109" s="1" t="s">
        <v>13</v>
      </c>
      <c r="N109" s="4">
        <v>0</v>
      </c>
      <c r="O109" s="4">
        <v>349300</v>
      </c>
      <c r="P109" s="4">
        <v>0</v>
      </c>
      <c r="Q109" s="4">
        <f t="shared" si="1"/>
        <v>349300</v>
      </c>
      <c r="R109" s="4">
        <f t="shared" si="1"/>
        <v>0</v>
      </c>
    </row>
    <row r="110" spans="1:18" s="132" customFormat="1" x14ac:dyDescent="0.3">
      <c r="A110" s="2" t="s">
        <v>61</v>
      </c>
      <c r="B110" s="2">
        <v>3745</v>
      </c>
      <c r="C110" s="6">
        <v>6122</v>
      </c>
      <c r="D110" s="1" t="s">
        <v>503</v>
      </c>
      <c r="E110" s="1">
        <v>0</v>
      </c>
      <c r="F110" s="1">
        <v>220</v>
      </c>
      <c r="G110" s="1">
        <v>0</v>
      </c>
      <c r="H110" s="1">
        <v>2</v>
      </c>
      <c r="I110" s="1" t="s">
        <v>20</v>
      </c>
      <c r="J110" s="1" t="s">
        <v>20</v>
      </c>
      <c r="K110" s="1" t="s">
        <v>256</v>
      </c>
      <c r="L110" s="1" t="s">
        <v>256</v>
      </c>
      <c r="M110" s="1" t="s">
        <v>13</v>
      </c>
      <c r="N110" s="4">
        <v>0</v>
      </c>
      <c r="O110" s="4">
        <v>1741800</v>
      </c>
      <c r="P110" s="4">
        <v>0</v>
      </c>
      <c r="Q110" s="4">
        <f t="shared" ref="Q110" si="2">SUM(O110)</f>
        <v>1741800</v>
      </c>
      <c r="R110" s="4">
        <f t="shared" ref="R110" si="3">SUM(P110)</f>
        <v>0</v>
      </c>
    </row>
    <row r="111" spans="1:18" x14ac:dyDescent="0.3">
      <c r="A111" s="2" t="s">
        <v>68</v>
      </c>
      <c r="B111" s="2">
        <v>4351</v>
      </c>
      <c r="C111" s="3">
        <v>5229</v>
      </c>
      <c r="D111" s="1" t="s">
        <v>67</v>
      </c>
      <c r="E111" s="1">
        <v>0</v>
      </c>
      <c r="F111" s="1">
        <v>510</v>
      </c>
      <c r="G111" s="1">
        <v>0</v>
      </c>
      <c r="H111" s="1">
        <v>5</v>
      </c>
      <c r="I111" s="1" t="s">
        <v>303</v>
      </c>
      <c r="J111" s="1" t="s">
        <v>303</v>
      </c>
      <c r="K111" s="1" t="s">
        <v>256</v>
      </c>
      <c r="L111" s="1" t="s">
        <v>256</v>
      </c>
      <c r="M111" s="1" t="s">
        <v>10</v>
      </c>
      <c r="N111" s="4">
        <v>80000</v>
      </c>
      <c r="O111" s="4">
        <v>80000</v>
      </c>
      <c r="P111" s="4">
        <v>80000</v>
      </c>
      <c r="Q111" s="4">
        <f t="shared" si="1"/>
        <v>80000</v>
      </c>
      <c r="R111" s="4">
        <f t="shared" si="1"/>
        <v>80000</v>
      </c>
    </row>
    <row r="112" spans="1:18" x14ac:dyDescent="0.3">
      <c r="A112" s="2" t="s">
        <v>68</v>
      </c>
      <c r="B112" s="2">
        <v>4351</v>
      </c>
      <c r="C112" s="3">
        <v>5229</v>
      </c>
      <c r="D112" s="1" t="s">
        <v>69</v>
      </c>
      <c r="E112" s="1">
        <v>0</v>
      </c>
      <c r="F112" s="1">
        <v>520</v>
      </c>
      <c r="G112" s="1">
        <v>0</v>
      </c>
      <c r="H112" s="1">
        <v>5</v>
      </c>
      <c r="I112" s="1" t="s">
        <v>20</v>
      </c>
      <c r="J112" s="1" t="s">
        <v>20</v>
      </c>
      <c r="K112" s="1" t="s">
        <v>256</v>
      </c>
      <c r="L112" s="1" t="s">
        <v>256</v>
      </c>
      <c r="M112" s="1" t="s">
        <v>10</v>
      </c>
      <c r="N112" s="4">
        <v>230000</v>
      </c>
      <c r="O112" s="4">
        <v>230000</v>
      </c>
      <c r="P112" s="4">
        <v>230000</v>
      </c>
      <c r="Q112" s="4">
        <f>SUM(O112:O121)</f>
        <v>1068000</v>
      </c>
      <c r="R112" s="4">
        <f>SUM(P112:P120)</f>
        <v>770000</v>
      </c>
    </row>
    <row r="113" spans="1:18" s="132" customFormat="1" x14ac:dyDescent="0.3">
      <c r="A113" s="2" t="s">
        <v>68</v>
      </c>
      <c r="B113" s="2">
        <v>4351</v>
      </c>
      <c r="C113" s="3">
        <v>5229</v>
      </c>
      <c r="D113" s="1" t="s">
        <v>69</v>
      </c>
      <c r="E113" s="1">
        <v>98</v>
      </c>
      <c r="F113" s="1">
        <v>520</v>
      </c>
      <c r="G113" s="1">
        <v>0</v>
      </c>
      <c r="H113" s="1">
        <v>5</v>
      </c>
      <c r="I113" s="1" t="s">
        <v>20</v>
      </c>
      <c r="J113" s="1" t="s">
        <v>20</v>
      </c>
      <c r="K113" s="1" t="s">
        <v>342</v>
      </c>
      <c r="L113" s="1" t="s">
        <v>310</v>
      </c>
      <c r="M113" s="1" t="s">
        <v>10</v>
      </c>
      <c r="N113" s="4">
        <v>0</v>
      </c>
      <c r="O113" s="4">
        <v>0</v>
      </c>
      <c r="P113" s="4">
        <v>0</v>
      </c>
      <c r="Q113" s="4"/>
      <c r="R113" s="4"/>
    </row>
    <row r="114" spans="1:18" x14ac:dyDescent="0.3">
      <c r="A114" s="2" t="s">
        <v>68</v>
      </c>
      <c r="B114" s="2">
        <v>4351</v>
      </c>
      <c r="C114" s="3">
        <v>5139</v>
      </c>
      <c r="D114" s="1" t="s">
        <v>70</v>
      </c>
      <c r="E114" s="1">
        <v>0</v>
      </c>
      <c r="F114" s="1">
        <v>540</v>
      </c>
      <c r="G114" s="1">
        <v>0</v>
      </c>
      <c r="H114" s="1">
        <v>5</v>
      </c>
      <c r="I114" s="1" t="s">
        <v>24</v>
      </c>
      <c r="J114" s="1" t="s">
        <v>24</v>
      </c>
      <c r="K114" s="1" t="s">
        <v>256</v>
      </c>
      <c r="L114" s="1" t="s">
        <v>256</v>
      </c>
      <c r="M114" s="1" t="s">
        <v>10</v>
      </c>
      <c r="N114" s="4">
        <v>20000</v>
      </c>
      <c r="O114" s="4">
        <v>20000</v>
      </c>
      <c r="P114" s="4">
        <v>20000</v>
      </c>
      <c r="Q114" s="4"/>
      <c r="R114" s="4"/>
    </row>
    <row r="115" spans="1:18" s="132" customFormat="1" x14ac:dyDescent="0.3">
      <c r="A115" s="2" t="s">
        <v>68</v>
      </c>
      <c r="B115" s="2">
        <v>4351</v>
      </c>
      <c r="C115" s="3">
        <v>5152</v>
      </c>
      <c r="D115" s="1" t="s">
        <v>71</v>
      </c>
      <c r="E115" s="1">
        <v>0</v>
      </c>
      <c r="F115" s="1">
        <v>540</v>
      </c>
      <c r="G115" s="1">
        <v>0</v>
      </c>
      <c r="H115" s="1">
        <v>5</v>
      </c>
      <c r="I115" s="1" t="s">
        <v>24</v>
      </c>
      <c r="J115" s="1" t="s">
        <v>24</v>
      </c>
      <c r="K115" s="1" t="s">
        <v>256</v>
      </c>
      <c r="L115" s="1" t="s">
        <v>256</v>
      </c>
      <c r="M115" s="1" t="s">
        <v>10</v>
      </c>
      <c r="N115" s="4">
        <v>160000</v>
      </c>
      <c r="O115" s="4">
        <v>160000</v>
      </c>
      <c r="P115" s="4">
        <v>160000</v>
      </c>
      <c r="Q115" s="4"/>
      <c r="R115" s="4"/>
    </row>
    <row r="116" spans="1:18" x14ac:dyDescent="0.3">
      <c r="A116" s="2" t="s">
        <v>68</v>
      </c>
      <c r="B116" s="2">
        <v>4351</v>
      </c>
      <c r="C116" s="3">
        <v>5154</v>
      </c>
      <c r="D116" s="1" t="s">
        <v>72</v>
      </c>
      <c r="E116" s="1">
        <v>0</v>
      </c>
      <c r="F116" s="1">
        <v>540</v>
      </c>
      <c r="G116" s="1">
        <v>0</v>
      </c>
      <c r="H116" s="1">
        <v>5</v>
      </c>
      <c r="I116" s="1" t="s">
        <v>24</v>
      </c>
      <c r="J116" s="1" t="s">
        <v>24</v>
      </c>
      <c r="K116" s="1" t="s">
        <v>256</v>
      </c>
      <c r="L116" s="1" t="s">
        <v>256</v>
      </c>
      <c r="M116" s="1" t="s">
        <v>10</v>
      </c>
      <c r="N116" s="4">
        <v>20000</v>
      </c>
      <c r="O116" s="4">
        <v>20000</v>
      </c>
      <c r="P116" s="4">
        <v>20000</v>
      </c>
      <c r="Q116" s="4"/>
      <c r="R116" s="4"/>
    </row>
    <row r="117" spans="1:18" x14ac:dyDescent="0.3">
      <c r="A117" s="2" t="s">
        <v>74</v>
      </c>
      <c r="B117" s="2">
        <v>4379</v>
      </c>
      <c r="C117" s="3">
        <v>5169</v>
      </c>
      <c r="D117" s="1" t="s">
        <v>73</v>
      </c>
      <c r="E117" s="1">
        <v>0</v>
      </c>
      <c r="F117" s="1">
        <v>551</v>
      </c>
      <c r="G117" s="1">
        <v>0</v>
      </c>
      <c r="H117" s="1">
        <v>5</v>
      </c>
      <c r="I117" s="1" t="s">
        <v>75</v>
      </c>
      <c r="J117" s="1" t="s">
        <v>75</v>
      </c>
      <c r="K117" s="1" t="s">
        <v>256</v>
      </c>
      <c r="L117" s="1" t="s">
        <v>256</v>
      </c>
      <c r="M117" s="1" t="s">
        <v>10</v>
      </c>
      <c r="N117" s="4">
        <v>170000</v>
      </c>
      <c r="O117" s="4">
        <v>170000</v>
      </c>
      <c r="P117" s="4">
        <v>170000</v>
      </c>
      <c r="Q117" s="4"/>
      <c r="R117" s="4"/>
    </row>
    <row r="118" spans="1:18" x14ac:dyDescent="0.3">
      <c r="A118" s="2" t="s">
        <v>74</v>
      </c>
      <c r="B118" s="2">
        <v>4379</v>
      </c>
      <c r="C118" s="3">
        <v>5169</v>
      </c>
      <c r="D118" s="1" t="s">
        <v>76</v>
      </c>
      <c r="E118" s="1">
        <v>0</v>
      </c>
      <c r="F118" s="1">
        <v>550</v>
      </c>
      <c r="G118" s="1">
        <v>0</v>
      </c>
      <c r="H118" s="1">
        <v>5</v>
      </c>
      <c r="I118" s="1" t="s">
        <v>75</v>
      </c>
      <c r="J118" s="1" t="s">
        <v>75</v>
      </c>
      <c r="K118" s="1" t="s">
        <v>256</v>
      </c>
      <c r="L118" s="1" t="s">
        <v>256</v>
      </c>
      <c r="M118" s="1" t="s">
        <v>10</v>
      </c>
      <c r="N118" s="4">
        <v>170000</v>
      </c>
      <c r="O118" s="4">
        <v>170000</v>
      </c>
      <c r="P118" s="4">
        <v>170000</v>
      </c>
      <c r="Q118" s="4"/>
      <c r="R118" s="4"/>
    </row>
    <row r="119" spans="1:18" s="132" customFormat="1" x14ac:dyDescent="0.3">
      <c r="A119" s="2" t="s">
        <v>78</v>
      </c>
      <c r="B119" s="2">
        <v>4311</v>
      </c>
      <c r="C119" s="7">
        <v>5011</v>
      </c>
      <c r="D119" s="2" t="s">
        <v>77</v>
      </c>
      <c r="E119" s="1">
        <v>0</v>
      </c>
      <c r="F119" s="1">
        <v>510</v>
      </c>
      <c r="G119" s="1">
        <v>0</v>
      </c>
      <c r="H119" s="2">
        <v>5</v>
      </c>
      <c r="I119" s="1" t="s">
        <v>303</v>
      </c>
      <c r="J119" s="1" t="s">
        <v>303</v>
      </c>
      <c r="K119" s="1" t="s">
        <v>342</v>
      </c>
      <c r="L119" s="1" t="s">
        <v>310</v>
      </c>
      <c r="M119" s="1" t="s">
        <v>10</v>
      </c>
      <c r="N119" s="10">
        <v>0</v>
      </c>
      <c r="O119" s="10">
        <v>0</v>
      </c>
      <c r="P119" s="10">
        <v>0</v>
      </c>
      <c r="Q119" s="4"/>
      <c r="R119" s="4"/>
    </row>
    <row r="120" spans="1:18" x14ac:dyDescent="0.3">
      <c r="A120" s="2" t="s">
        <v>80</v>
      </c>
      <c r="B120" s="2">
        <v>4339</v>
      </c>
      <c r="C120" s="7">
        <v>5169</v>
      </c>
      <c r="D120" s="2" t="s">
        <v>79</v>
      </c>
      <c r="E120" s="1">
        <v>13010</v>
      </c>
      <c r="F120" s="1">
        <v>550</v>
      </c>
      <c r="G120" s="1">
        <v>0</v>
      </c>
      <c r="H120" s="2">
        <v>5</v>
      </c>
      <c r="I120" s="1" t="s">
        <v>75</v>
      </c>
      <c r="J120" s="1" t="s">
        <v>75</v>
      </c>
      <c r="K120" s="1" t="s">
        <v>342</v>
      </c>
      <c r="L120" s="1" t="s">
        <v>310</v>
      </c>
      <c r="M120" s="1" t="s">
        <v>10</v>
      </c>
      <c r="N120" s="10">
        <v>0</v>
      </c>
      <c r="O120" s="10">
        <v>198000</v>
      </c>
      <c r="P120" s="10">
        <v>0</v>
      </c>
      <c r="Q120" s="4"/>
      <c r="R120" s="4"/>
    </row>
    <row r="121" spans="1:18" s="132" customFormat="1" x14ac:dyDescent="0.3">
      <c r="A121" s="2" t="s">
        <v>82</v>
      </c>
      <c r="B121" s="2">
        <v>5212</v>
      </c>
      <c r="C121" s="7">
        <v>5139</v>
      </c>
      <c r="D121" s="11" t="s">
        <v>81</v>
      </c>
      <c r="E121" s="1">
        <v>0</v>
      </c>
      <c r="F121" s="1">
        <v>770</v>
      </c>
      <c r="G121" s="1">
        <v>0</v>
      </c>
      <c r="H121" s="2">
        <v>7</v>
      </c>
      <c r="I121" s="1" t="s">
        <v>53</v>
      </c>
      <c r="J121" s="1" t="s">
        <v>53</v>
      </c>
      <c r="K121" s="1" t="s">
        <v>256</v>
      </c>
      <c r="L121" s="1" t="s">
        <v>256</v>
      </c>
      <c r="M121" s="1" t="s">
        <v>10</v>
      </c>
      <c r="N121" s="4">
        <v>100000</v>
      </c>
      <c r="O121" s="4">
        <v>100000</v>
      </c>
      <c r="P121" s="4">
        <v>100000</v>
      </c>
      <c r="Q121" s="4"/>
      <c r="R121" s="4"/>
    </row>
    <row r="122" spans="1:18" x14ac:dyDescent="0.3">
      <c r="A122" s="2" t="s">
        <v>84</v>
      </c>
      <c r="B122" s="2">
        <v>5311</v>
      </c>
      <c r="C122" s="7">
        <v>5139</v>
      </c>
      <c r="D122" s="11" t="s">
        <v>83</v>
      </c>
      <c r="E122" s="1">
        <v>0</v>
      </c>
      <c r="F122" s="1">
        <v>770</v>
      </c>
      <c r="G122" s="1">
        <v>0</v>
      </c>
      <c r="H122" s="2">
        <v>7</v>
      </c>
      <c r="I122" s="1" t="s">
        <v>53</v>
      </c>
      <c r="J122" s="1" t="s">
        <v>53</v>
      </c>
      <c r="K122" s="1" t="s">
        <v>256</v>
      </c>
      <c r="L122" s="1" t="s">
        <v>256</v>
      </c>
      <c r="M122" s="1" t="s">
        <v>10</v>
      </c>
      <c r="N122" s="4">
        <v>150000</v>
      </c>
      <c r="O122" s="4">
        <v>150000</v>
      </c>
      <c r="P122" s="4">
        <v>150000</v>
      </c>
      <c r="Q122" s="4">
        <f>SUM(O122:O123)</f>
        <v>350000</v>
      </c>
      <c r="R122" s="4">
        <f>SUM(P122:P123)</f>
        <v>350000</v>
      </c>
    </row>
    <row r="123" spans="1:18" x14ac:dyDescent="0.3">
      <c r="A123" s="2" t="s">
        <v>86</v>
      </c>
      <c r="B123" s="2">
        <v>5512</v>
      </c>
      <c r="C123" s="3">
        <v>5137</v>
      </c>
      <c r="D123" s="1" t="s">
        <v>85</v>
      </c>
      <c r="E123" s="1">
        <v>0</v>
      </c>
      <c r="F123" s="1">
        <v>720</v>
      </c>
      <c r="G123" s="1">
        <v>0</v>
      </c>
      <c r="H123" s="1">
        <v>7</v>
      </c>
      <c r="I123" s="1" t="s">
        <v>20</v>
      </c>
      <c r="J123" s="1" t="s">
        <v>20</v>
      </c>
      <c r="K123" s="1" t="s">
        <v>256</v>
      </c>
      <c r="L123" s="1" t="s">
        <v>256</v>
      </c>
      <c r="M123" s="1" t="s">
        <v>10</v>
      </c>
      <c r="N123" s="4">
        <v>200000</v>
      </c>
      <c r="O123" s="4">
        <v>200000</v>
      </c>
      <c r="P123" s="4">
        <v>200000</v>
      </c>
      <c r="Q123" s="4"/>
      <c r="R123" s="4"/>
    </row>
    <row r="124" spans="1:18" x14ac:dyDescent="0.3">
      <c r="A124" s="2" t="s">
        <v>86</v>
      </c>
      <c r="B124" s="2">
        <v>5512</v>
      </c>
      <c r="C124" s="3">
        <v>5137</v>
      </c>
      <c r="D124" s="1" t="s">
        <v>292</v>
      </c>
      <c r="E124" s="1">
        <v>81</v>
      </c>
      <c r="F124" s="1">
        <v>720</v>
      </c>
      <c r="G124" s="1">
        <v>0</v>
      </c>
      <c r="H124" s="1">
        <v>7</v>
      </c>
      <c r="I124" s="1" t="s">
        <v>20</v>
      </c>
      <c r="J124" s="1" t="s">
        <v>20</v>
      </c>
      <c r="K124" s="1" t="s">
        <v>342</v>
      </c>
      <c r="L124" s="1" t="s">
        <v>310</v>
      </c>
      <c r="M124" s="1" t="s">
        <v>10</v>
      </c>
      <c r="N124" s="4">
        <v>0</v>
      </c>
      <c r="O124" s="4">
        <v>0</v>
      </c>
      <c r="P124" s="4">
        <v>0</v>
      </c>
      <c r="Q124" s="4">
        <f>SUM(O124)</f>
        <v>0</v>
      </c>
      <c r="R124" s="4">
        <f>SUM(P124)</f>
        <v>0</v>
      </c>
    </row>
    <row r="125" spans="1:18" x14ac:dyDescent="0.3">
      <c r="A125" s="2" t="s">
        <v>86</v>
      </c>
      <c r="B125" s="2">
        <v>5512</v>
      </c>
      <c r="C125" s="3">
        <v>5139</v>
      </c>
      <c r="D125" s="1" t="s">
        <v>32</v>
      </c>
      <c r="E125" s="1">
        <v>0</v>
      </c>
      <c r="F125" s="1">
        <v>720</v>
      </c>
      <c r="G125" s="1">
        <v>0</v>
      </c>
      <c r="H125" s="1">
        <v>7</v>
      </c>
      <c r="I125" s="1" t="s">
        <v>20</v>
      </c>
      <c r="J125" s="1" t="s">
        <v>20</v>
      </c>
      <c r="K125" s="1" t="s">
        <v>256</v>
      </c>
      <c r="L125" s="1" t="s">
        <v>256</v>
      </c>
      <c r="M125" s="1" t="s">
        <v>10</v>
      </c>
      <c r="N125" s="4">
        <v>200000</v>
      </c>
      <c r="O125" s="4">
        <v>200000</v>
      </c>
      <c r="P125" s="4">
        <v>200000</v>
      </c>
      <c r="Q125" s="4">
        <f>SUM(O125)</f>
        <v>200000</v>
      </c>
      <c r="R125" s="4">
        <f>SUM(P125)</f>
        <v>200000</v>
      </c>
    </row>
    <row r="126" spans="1:18" x14ac:dyDescent="0.3">
      <c r="A126" s="2" t="s">
        <v>86</v>
      </c>
      <c r="B126" s="2">
        <v>5512</v>
      </c>
      <c r="C126" s="3">
        <v>5139</v>
      </c>
      <c r="D126" s="1" t="s">
        <v>294</v>
      </c>
      <c r="E126" s="1">
        <v>81</v>
      </c>
      <c r="F126" s="1">
        <v>720</v>
      </c>
      <c r="G126" s="1">
        <v>0</v>
      </c>
      <c r="H126" s="1">
        <v>7</v>
      </c>
      <c r="I126" s="1" t="s">
        <v>20</v>
      </c>
      <c r="J126" s="1" t="s">
        <v>20</v>
      </c>
      <c r="K126" s="1" t="s">
        <v>342</v>
      </c>
      <c r="L126" s="1" t="s">
        <v>310</v>
      </c>
      <c r="M126" s="1" t="s">
        <v>10</v>
      </c>
      <c r="N126" s="4">
        <v>0</v>
      </c>
      <c r="O126" s="4">
        <v>0</v>
      </c>
      <c r="P126" s="4">
        <v>0</v>
      </c>
      <c r="Q126" s="4">
        <f>SUM(O126:O154)</f>
        <v>66785500</v>
      </c>
      <c r="R126" s="4">
        <f>SUM(P126:P153)</f>
        <v>63928000</v>
      </c>
    </row>
    <row r="127" spans="1:18" s="132" customFormat="1" x14ac:dyDescent="0.3">
      <c r="A127" s="2" t="s">
        <v>86</v>
      </c>
      <c r="B127" s="2">
        <v>5512</v>
      </c>
      <c r="C127" s="3">
        <v>5152</v>
      </c>
      <c r="D127" s="1" t="s">
        <v>87</v>
      </c>
      <c r="E127" s="1">
        <v>0</v>
      </c>
      <c r="F127" s="1">
        <v>720</v>
      </c>
      <c r="G127" s="1">
        <v>0</v>
      </c>
      <c r="H127" s="1">
        <v>7</v>
      </c>
      <c r="I127" s="1" t="s">
        <v>20</v>
      </c>
      <c r="J127" s="1" t="s">
        <v>20</v>
      </c>
      <c r="K127" s="1" t="s">
        <v>256</v>
      </c>
      <c r="L127" s="1" t="s">
        <v>256</v>
      </c>
      <c r="M127" s="1" t="s">
        <v>10</v>
      </c>
      <c r="N127" s="4">
        <v>400000</v>
      </c>
      <c r="O127" s="4">
        <v>400000</v>
      </c>
      <c r="P127" s="4">
        <v>400000</v>
      </c>
      <c r="Q127" s="4"/>
      <c r="R127" s="4"/>
    </row>
    <row r="128" spans="1:18" x14ac:dyDescent="0.3">
      <c r="A128" s="2" t="s">
        <v>86</v>
      </c>
      <c r="B128" s="2">
        <v>5512</v>
      </c>
      <c r="C128" s="3">
        <v>5156</v>
      </c>
      <c r="D128" s="1" t="s">
        <v>88</v>
      </c>
      <c r="E128" s="1">
        <v>0</v>
      </c>
      <c r="F128" s="1">
        <v>720</v>
      </c>
      <c r="G128" s="1">
        <v>0</v>
      </c>
      <c r="H128" s="1">
        <v>7</v>
      </c>
      <c r="I128" s="1" t="s">
        <v>20</v>
      </c>
      <c r="J128" s="1" t="s">
        <v>20</v>
      </c>
      <c r="K128" s="1" t="s">
        <v>256</v>
      </c>
      <c r="L128" s="1" t="s">
        <v>256</v>
      </c>
      <c r="M128" s="1" t="s">
        <v>10</v>
      </c>
      <c r="N128" s="4">
        <v>100000</v>
      </c>
      <c r="O128" s="4">
        <v>100000</v>
      </c>
      <c r="P128" s="4">
        <v>100000</v>
      </c>
      <c r="Q128" s="4"/>
      <c r="R128" s="4"/>
    </row>
    <row r="129" spans="1:18" x14ac:dyDescent="0.3">
      <c r="A129" s="2" t="s">
        <v>86</v>
      </c>
      <c r="B129" s="2">
        <v>5512</v>
      </c>
      <c r="C129" s="3">
        <v>5156</v>
      </c>
      <c r="D129" s="1" t="s">
        <v>361</v>
      </c>
      <c r="E129" s="1">
        <v>14022</v>
      </c>
      <c r="F129" s="1">
        <v>720</v>
      </c>
      <c r="G129" s="1">
        <v>0</v>
      </c>
      <c r="H129" s="1">
        <v>7</v>
      </c>
      <c r="I129" s="1" t="s">
        <v>20</v>
      </c>
      <c r="J129" s="1" t="s">
        <v>20</v>
      </c>
      <c r="K129" s="1" t="s">
        <v>342</v>
      </c>
      <c r="L129" s="1" t="s">
        <v>310</v>
      </c>
      <c r="M129" s="1" t="s">
        <v>10</v>
      </c>
      <c r="N129" s="4">
        <v>0</v>
      </c>
      <c r="O129" s="4">
        <v>0</v>
      </c>
      <c r="P129" s="4">
        <v>0</v>
      </c>
      <c r="Q129" s="4"/>
      <c r="R129" s="4"/>
    </row>
    <row r="130" spans="1:18" x14ac:dyDescent="0.3">
      <c r="A130" s="2" t="s">
        <v>86</v>
      </c>
      <c r="B130" s="2">
        <v>5512</v>
      </c>
      <c r="C130" s="3">
        <v>5171</v>
      </c>
      <c r="D130" s="1" t="s">
        <v>89</v>
      </c>
      <c r="E130" s="1">
        <v>0</v>
      </c>
      <c r="F130" s="1">
        <v>720</v>
      </c>
      <c r="G130" s="1">
        <v>0</v>
      </c>
      <c r="H130" s="1">
        <v>7</v>
      </c>
      <c r="I130" s="1" t="s">
        <v>20</v>
      </c>
      <c r="J130" s="1" t="s">
        <v>20</v>
      </c>
      <c r="K130" s="1" t="s">
        <v>256</v>
      </c>
      <c r="L130" s="1" t="s">
        <v>256</v>
      </c>
      <c r="M130" s="1" t="s">
        <v>10</v>
      </c>
      <c r="N130" s="4">
        <v>100000</v>
      </c>
      <c r="O130" s="4">
        <v>100000</v>
      </c>
      <c r="P130" s="4">
        <v>100000</v>
      </c>
      <c r="Q130" s="4"/>
      <c r="R130" s="4"/>
    </row>
    <row r="131" spans="1:18" x14ac:dyDescent="0.3">
      <c r="A131" s="2" t="s">
        <v>86</v>
      </c>
      <c r="B131" s="2">
        <v>5512</v>
      </c>
      <c r="C131" s="3">
        <v>5171</v>
      </c>
      <c r="D131" s="1" t="s">
        <v>293</v>
      </c>
      <c r="E131" s="1">
        <v>81</v>
      </c>
      <c r="F131" s="1">
        <v>720</v>
      </c>
      <c r="G131" s="1">
        <v>0</v>
      </c>
      <c r="H131" s="1">
        <v>7</v>
      </c>
      <c r="I131" s="1" t="s">
        <v>20</v>
      </c>
      <c r="J131" s="1" t="s">
        <v>20</v>
      </c>
      <c r="K131" s="1" t="s">
        <v>342</v>
      </c>
      <c r="L131" s="1" t="s">
        <v>310</v>
      </c>
      <c r="M131" s="1" t="s">
        <v>10</v>
      </c>
      <c r="N131" s="4">
        <v>0</v>
      </c>
      <c r="O131" s="4">
        <v>0</v>
      </c>
      <c r="P131" s="4">
        <v>0</v>
      </c>
      <c r="Q131" s="4"/>
      <c r="R131" s="4"/>
    </row>
    <row r="132" spans="1:18" x14ac:dyDescent="0.3">
      <c r="A132" s="2" t="s">
        <v>86</v>
      </c>
      <c r="B132" s="2">
        <v>5512</v>
      </c>
      <c r="C132" s="3">
        <v>6121</v>
      </c>
      <c r="D132" s="1" t="s">
        <v>90</v>
      </c>
      <c r="E132" s="1">
        <v>0</v>
      </c>
      <c r="F132" s="1">
        <v>720</v>
      </c>
      <c r="G132" s="1">
        <v>0</v>
      </c>
      <c r="H132" s="1">
        <v>7</v>
      </c>
      <c r="I132" s="1" t="s">
        <v>20</v>
      </c>
      <c r="J132" s="1" t="s">
        <v>20</v>
      </c>
      <c r="K132" s="1" t="s">
        <v>256</v>
      </c>
      <c r="L132" s="1" t="s">
        <v>256</v>
      </c>
      <c r="M132" s="1" t="s">
        <v>13</v>
      </c>
      <c r="N132" s="4">
        <v>0</v>
      </c>
      <c r="O132" s="4">
        <v>0</v>
      </c>
      <c r="P132" s="4">
        <v>0</v>
      </c>
      <c r="Q132" s="4"/>
      <c r="R132" s="4"/>
    </row>
    <row r="133" spans="1:18" x14ac:dyDescent="0.3">
      <c r="A133" s="2" t="s">
        <v>86</v>
      </c>
      <c r="B133" s="2">
        <v>5512</v>
      </c>
      <c r="C133" s="3">
        <v>5171</v>
      </c>
      <c r="D133" s="1" t="s">
        <v>316</v>
      </c>
      <c r="E133" s="1">
        <v>14004</v>
      </c>
      <c r="F133" s="1">
        <v>720</v>
      </c>
      <c r="G133" s="1">
        <v>0</v>
      </c>
      <c r="H133" s="1">
        <v>7</v>
      </c>
      <c r="I133" s="1" t="s">
        <v>20</v>
      </c>
      <c r="J133" s="1" t="s">
        <v>20</v>
      </c>
      <c r="K133" s="1" t="s">
        <v>342</v>
      </c>
      <c r="L133" s="1" t="s">
        <v>310</v>
      </c>
      <c r="M133" s="1" t="s">
        <v>10</v>
      </c>
      <c r="N133" s="4">
        <v>0</v>
      </c>
      <c r="O133" s="4">
        <v>0</v>
      </c>
      <c r="P133" s="4">
        <v>0</v>
      </c>
      <c r="Q133" s="4"/>
      <c r="R133" s="4"/>
    </row>
    <row r="134" spans="1:18" x14ac:dyDescent="0.3">
      <c r="A134" s="2" t="s">
        <v>92</v>
      </c>
      <c r="B134" s="2">
        <v>6112</v>
      </c>
      <c r="C134" s="3">
        <v>5023</v>
      </c>
      <c r="D134" s="1" t="s">
        <v>91</v>
      </c>
      <c r="E134" s="1">
        <v>0</v>
      </c>
      <c r="F134" s="1">
        <v>910</v>
      </c>
      <c r="G134" s="1">
        <v>0</v>
      </c>
      <c r="H134" s="1">
        <v>9</v>
      </c>
      <c r="I134" s="1" t="s">
        <v>303</v>
      </c>
      <c r="J134" s="1" t="s">
        <v>303</v>
      </c>
      <c r="K134" s="1" t="s">
        <v>256</v>
      </c>
      <c r="L134" s="1" t="s">
        <v>256</v>
      </c>
      <c r="M134" s="1" t="s">
        <v>10</v>
      </c>
      <c r="N134" s="4">
        <v>6640000</v>
      </c>
      <c r="O134" s="4">
        <v>6640000</v>
      </c>
      <c r="P134" s="4">
        <v>6640000</v>
      </c>
      <c r="Q134" s="4"/>
      <c r="R134" s="4"/>
    </row>
    <row r="135" spans="1:18" x14ac:dyDescent="0.3">
      <c r="A135" s="2" t="s">
        <v>92</v>
      </c>
      <c r="B135" s="2">
        <v>6112</v>
      </c>
      <c r="C135" s="3">
        <v>5031</v>
      </c>
      <c r="D135" s="1" t="s">
        <v>96</v>
      </c>
      <c r="E135" s="1">
        <v>0</v>
      </c>
      <c r="F135" s="1">
        <v>910</v>
      </c>
      <c r="G135" s="1">
        <v>0</v>
      </c>
      <c r="H135" s="1">
        <v>9</v>
      </c>
      <c r="I135" s="1" t="s">
        <v>303</v>
      </c>
      <c r="J135" s="1" t="s">
        <v>303</v>
      </c>
      <c r="K135" s="1" t="s">
        <v>256</v>
      </c>
      <c r="L135" s="1" t="s">
        <v>256</v>
      </c>
      <c r="M135" s="1" t="s">
        <v>10</v>
      </c>
      <c r="N135" s="4">
        <v>1200000</v>
      </c>
      <c r="O135" s="4">
        <v>1200000</v>
      </c>
      <c r="P135" s="4">
        <v>1200000</v>
      </c>
      <c r="Q135" s="4"/>
      <c r="R135" s="4"/>
    </row>
    <row r="136" spans="1:18" s="132" customFormat="1" x14ac:dyDescent="0.3">
      <c r="A136" s="2" t="s">
        <v>92</v>
      </c>
      <c r="B136" s="2">
        <v>6112</v>
      </c>
      <c r="C136" s="3">
        <v>5032</v>
      </c>
      <c r="D136" s="1" t="s">
        <v>383</v>
      </c>
      <c r="E136" s="1">
        <v>0</v>
      </c>
      <c r="F136" s="1">
        <v>910</v>
      </c>
      <c r="G136" s="1">
        <v>0</v>
      </c>
      <c r="H136" s="1">
        <v>9</v>
      </c>
      <c r="I136" s="1" t="s">
        <v>303</v>
      </c>
      <c r="J136" s="1" t="s">
        <v>303</v>
      </c>
      <c r="K136" s="1" t="s">
        <v>256</v>
      </c>
      <c r="L136" s="1" t="s">
        <v>256</v>
      </c>
      <c r="M136" s="1" t="s">
        <v>10</v>
      </c>
      <c r="N136" s="4">
        <v>630000</v>
      </c>
      <c r="O136" s="4">
        <v>630000</v>
      </c>
      <c r="P136" s="4">
        <v>630000</v>
      </c>
      <c r="Q136" s="4"/>
      <c r="R136" s="4"/>
    </row>
    <row r="137" spans="1:18" x14ac:dyDescent="0.3">
      <c r="A137" s="2" t="s">
        <v>362</v>
      </c>
      <c r="B137" s="2">
        <v>6114</v>
      </c>
      <c r="C137" s="3">
        <v>5021</v>
      </c>
      <c r="D137" s="1" t="s">
        <v>95</v>
      </c>
      <c r="E137" s="1">
        <v>0</v>
      </c>
      <c r="F137" s="1">
        <v>910</v>
      </c>
      <c r="G137" s="1">
        <v>0</v>
      </c>
      <c r="H137" s="1">
        <v>9</v>
      </c>
      <c r="I137" s="1" t="s">
        <v>303</v>
      </c>
      <c r="J137" s="1" t="s">
        <v>303</v>
      </c>
      <c r="K137" s="1" t="s">
        <v>342</v>
      </c>
      <c r="L137" s="1" t="s">
        <v>342</v>
      </c>
      <c r="M137" s="1" t="s">
        <v>10</v>
      </c>
      <c r="N137" s="4">
        <v>0</v>
      </c>
      <c r="O137" s="4">
        <v>0</v>
      </c>
      <c r="P137" s="4">
        <v>0</v>
      </c>
      <c r="Q137" s="4"/>
      <c r="R137" s="4"/>
    </row>
    <row r="138" spans="1:18" x14ac:dyDescent="0.3">
      <c r="A138" s="2" t="s">
        <v>94</v>
      </c>
      <c r="B138" s="2">
        <v>6171</v>
      </c>
      <c r="C138" s="3">
        <v>5011</v>
      </c>
      <c r="D138" s="1" t="s">
        <v>93</v>
      </c>
      <c r="E138" s="1">
        <v>0</v>
      </c>
      <c r="F138" s="1">
        <v>910</v>
      </c>
      <c r="G138" s="1">
        <v>0</v>
      </c>
      <c r="H138" s="1">
        <v>9</v>
      </c>
      <c r="I138" s="1" t="s">
        <v>303</v>
      </c>
      <c r="J138" s="1" t="s">
        <v>303</v>
      </c>
      <c r="K138" s="1" t="s">
        <v>256</v>
      </c>
      <c r="L138" s="1" t="s">
        <v>256</v>
      </c>
      <c r="M138" s="1" t="s">
        <v>10</v>
      </c>
      <c r="N138" s="4">
        <v>36500000</v>
      </c>
      <c r="O138" s="4">
        <v>38160000</v>
      </c>
      <c r="P138" s="4">
        <v>36500000</v>
      </c>
      <c r="Q138" s="4"/>
      <c r="R138" s="4"/>
    </row>
    <row r="139" spans="1:18" x14ac:dyDescent="0.3">
      <c r="A139" s="2" t="s">
        <v>94</v>
      </c>
      <c r="B139" s="2">
        <v>6171</v>
      </c>
      <c r="C139" s="3">
        <v>5011</v>
      </c>
      <c r="D139" s="1" t="s">
        <v>93</v>
      </c>
      <c r="E139" s="1">
        <v>90</v>
      </c>
      <c r="F139" s="1">
        <v>910</v>
      </c>
      <c r="G139" s="1">
        <v>0</v>
      </c>
      <c r="H139" s="1">
        <v>9</v>
      </c>
      <c r="I139" s="1" t="s">
        <v>303</v>
      </c>
      <c r="J139" s="1" t="s">
        <v>303</v>
      </c>
      <c r="K139" s="1" t="s">
        <v>342</v>
      </c>
      <c r="L139" s="1" t="s">
        <v>256</v>
      </c>
      <c r="M139" s="1" t="s">
        <v>10</v>
      </c>
      <c r="N139" s="4">
        <v>0</v>
      </c>
      <c r="O139" s="4">
        <v>0</v>
      </c>
      <c r="P139" s="4">
        <v>0</v>
      </c>
      <c r="Q139" s="4"/>
      <c r="R139" s="4"/>
    </row>
    <row r="140" spans="1:18" x14ac:dyDescent="0.3">
      <c r="A140" s="2" t="s">
        <v>94</v>
      </c>
      <c r="B140" s="2">
        <v>6171</v>
      </c>
      <c r="C140" s="3">
        <v>5011</v>
      </c>
      <c r="D140" s="1" t="s">
        <v>283</v>
      </c>
      <c r="E140" s="1">
        <v>13024</v>
      </c>
      <c r="F140" s="1">
        <v>910</v>
      </c>
      <c r="G140" s="1">
        <v>0</v>
      </c>
      <c r="H140" s="1">
        <v>9</v>
      </c>
      <c r="I140" s="1" t="s">
        <v>303</v>
      </c>
      <c r="J140" s="1" t="s">
        <v>303</v>
      </c>
      <c r="K140" s="1" t="s">
        <v>342</v>
      </c>
      <c r="L140" s="1" t="s">
        <v>310</v>
      </c>
      <c r="M140" s="1" t="s">
        <v>10</v>
      </c>
      <c r="N140" s="4">
        <v>0</v>
      </c>
      <c r="O140" s="4">
        <v>0</v>
      </c>
      <c r="P140" s="4">
        <v>0</v>
      </c>
      <c r="Q140" s="12"/>
      <c r="R140" s="12"/>
    </row>
    <row r="141" spans="1:18" x14ac:dyDescent="0.3">
      <c r="A141" s="2" t="s">
        <v>94</v>
      </c>
      <c r="B141" s="2">
        <v>6171</v>
      </c>
      <c r="C141" s="3">
        <v>5021</v>
      </c>
      <c r="D141" s="1" t="s">
        <v>95</v>
      </c>
      <c r="E141" s="1">
        <v>0</v>
      </c>
      <c r="F141" s="1">
        <v>910</v>
      </c>
      <c r="G141" s="1">
        <v>0</v>
      </c>
      <c r="H141" s="1">
        <v>9</v>
      </c>
      <c r="I141" s="1" t="s">
        <v>303</v>
      </c>
      <c r="J141" s="1" t="s">
        <v>303</v>
      </c>
      <c r="K141" s="1" t="s">
        <v>256</v>
      </c>
      <c r="L141" s="1" t="s">
        <v>256</v>
      </c>
      <c r="M141" s="1" t="s">
        <v>10</v>
      </c>
      <c r="N141" s="4">
        <v>1000000</v>
      </c>
      <c r="O141" s="4">
        <v>1227500</v>
      </c>
      <c r="P141" s="4">
        <v>1000000</v>
      </c>
      <c r="Q141" s="4"/>
      <c r="R141" s="4"/>
    </row>
    <row r="142" spans="1:18" x14ac:dyDescent="0.3">
      <c r="A142" s="2" t="s">
        <v>94</v>
      </c>
      <c r="B142" s="2">
        <v>6171</v>
      </c>
      <c r="C142" s="3">
        <v>5031</v>
      </c>
      <c r="D142" s="1" t="s">
        <v>96</v>
      </c>
      <c r="E142" s="1">
        <v>0</v>
      </c>
      <c r="F142" s="1">
        <v>910</v>
      </c>
      <c r="G142" s="1">
        <v>0</v>
      </c>
      <c r="H142" s="1">
        <v>9</v>
      </c>
      <c r="I142" s="1" t="s">
        <v>303</v>
      </c>
      <c r="J142" s="1" t="s">
        <v>303</v>
      </c>
      <c r="K142" s="1" t="s">
        <v>256</v>
      </c>
      <c r="L142" s="1" t="s">
        <v>256</v>
      </c>
      <c r="M142" s="1" t="s">
        <v>10</v>
      </c>
      <c r="N142" s="4">
        <v>9800000</v>
      </c>
      <c r="O142" s="4">
        <v>10220000</v>
      </c>
      <c r="P142" s="4">
        <v>9800000</v>
      </c>
      <c r="Q142" s="4"/>
      <c r="R142" s="4"/>
    </row>
    <row r="143" spans="1:18" s="132" customFormat="1" x14ac:dyDescent="0.3">
      <c r="A143" s="2" t="s">
        <v>94</v>
      </c>
      <c r="B143" s="2">
        <v>6171</v>
      </c>
      <c r="C143" s="3">
        <v>5032</v>
      </c>
      <c r="D143" s="1" t="s">
        <v>97</v>
      </c>
      <c r="E143" s="1">
        <v>0</v>
      </c>
      <c r="F143" s="1">
        <v>910</v>
      </c>
      <c r="G143" s="1">
        <v>0</v>
      </c>
      <c r="H143" s="1">
        <v>9</v>
      </c>
      <c r="I143" s="1" t="s">
        <v>303</v>
      </c>
      <c r="J143" s="1" t="s">
        <v>303</v>
      </c>
      <c r="K143" s="1" t="s">
        <v>256</v>
      </c>
      <c r="L143" s="1" t="s">
        <v>256</v>
      </c>
      <c r="M143" s="1" t="s">
        <v>10</v>
      </c>
      <c r="N143" s="4">
        <v>3550000</v>
      </c>
      <c r="O143" s="4">
        <v>3700000</v>
      </c>
      <c r="P143" s="4">
        <v>3550000</v>
      </c>
      <c r="Q143" s="4"/>
      <c r="R143" s="4"/>
    </row>
    <row r="144" spans="1:18" x14ac:dyDescent="0.3">
      <c r="A144" s="2" t="s">
        <v>94</v>
      </c>
      <c r="B144" s="2">
        <v>6171</v>
      </c>
      <c r="C144" s="3">
        <v>5011</v>
      </c>
      <c r="D144" s="1" t="s">
        <v>98</v>
      </c>
      <c r="E144" s="1">
        <v>0</v>
      </c>
      <c r="F144" s="1">
        <v>910</v>
      </c>
      <c r="G144" s="1">
        <v>0</v>
      </c>
      <c r="H144" s="1">
        <v>9</v>
      </c>
      <c r="I144" s="1" t="s">
        <v>303</v>
      </c>
      <c r="J144" s="1" t="s">
        <v>303</v>
      </c>
      <c r="K144" s="1" t="s">
        <v>256</v>
      </c>
      <c r="L144" s="1" t="s">
        <v>256</v>
      </c>
      <c r="M144" s="1" t="s">
        <v>10</v>
      </c>
      <c r="N144" s="4">
        <v>230000</v>
      </c>
      <c r="O144" s="4">
        <v>230000</v>
      </c>
      <c r="P144" s="4">
        <v>230000</v>
      </c>
      <c r="Q144" s="4"/>
      <c r="R144" s="4"/>
    </row>
    <row r="145" spans="1:19" x14ac:dyDescent="0.3">
      <c r="A145" s="2" t="s">
        <v>94</v>
      </c>
      <c r="B145" s="2">
        <v>6171</v>
      </c>
      <c r="C145" s="3">
        <v>5038</v>
      </c>
      <c r="D145" s="1" t="s">
        <v>99</v>
      </c>
      <c r="E145" s="1">
        <v>0</v>
      </c>
      <c r="F145" s="1">
        <v>910</v>
      </c>
      <c r="G145" s="1">
        <v>0</v>
      </c>
      <c r="H145" s="1">
        <v>9</v>
      </c>
      <c r="I145" s="1" t="s">
        <v>303</v>
      </c>
      <c r="J145" s="1" t="s">
        <v>303</v>
      </c>
      <c r="K145" s="1" t="s">
        <v>256</v>
      </c>
      <c r="L145" s="1" t="s">
        <v>256</v>
      </c>
      <c r="M145" s="1" t="s">
        <v>10</v>
      </c>
      <c r="N145" s="4">
        <v>178000</v>
      </c>
      <c r="O145" s="4">
        <v>178000</v>
      </c>
      <c r="P145" s="4">
        <v>178000</v>
      </c>
      <c r="Q145" s="4"/>
      <c r="R145" s="4"/>
    </row>
    <row r="146" spans="1:19" x14ac:dyDescent="0.3">
      <c r="A146" s="2" t="s">
        <v>94</v>
      </c>
      <c r="B146" s="2">
        <v>6171</v>
      </c>
      <c r="C146" s="3">
        <v>5136</v>
      </c>
      <c r="D146" s="1" t="s">
        <v>100</v>
      </c>
      <c r="E146" s="1">
        <v>0</v>
      </c>
      <c r="F146" s="1">
        <v>910</v>
      </c>
      <c r="G146" s="1">
        <v>0</v>
      </c>
      <c r="H146" s="1">
        <v>9</v>
      </c>
      <c r="I146" s="1" t="s">
        <v>303</v>
      </c>
      <c r="J146" s="1" t="s">
        <v>303</v>
      </c>
      <c r="K146" s="1" t="s">
        <v>256</v>
      </c>
      <c r="L146" s="1" t="s">
        <v>256</v>
      </c>
      <c r="M146" s="1" t="s">
        <v>10</v>
      </c>
      <c r="N146" s="4">
        <v>40000</v>
      </c>
      <c r="O146" s="4">
        <v>40000</v>
      </c>
      <c r="P146" s="4">
        <v>40000</v>
      </c>
      <c r="Q146" s="4"/>
      <c r="R146" s="4"/>
    </row>
    <row r="147" spans="1:19" x14ac:dyDescent="0.3">
      <c r="A147" s="2" t="s">
        <v>94</v>
      </c>
      <c r="B147" s="2">
        <v>6171</v>
      </c>
      <c r="C147" s="3">
        <v>5137</v>
      </c>
      <c r="D147" s="1" t="s">
        <v>101</v>
      </c>
      <c r="E147" s="1">
        <v>0</v>
      </c>
      <c r="F147" s="1">
        <v>910</v>
      </c>
      <c r="G147" s="1">
        <v>0</v>
      </c>
      <c r="H147" s="1">
        <v>9</v>
      </c>
      <c r="I147" s="1" t="s">
        <v>303</v>
      </c>
      <c r="J147" s="1" t="s">
        <v>303</v>
      </c>
      <c r="K147" s="1" t="s">
        <v>256</v>
      </c>
      <c r="L147" s="1" t="s">
        <v>256</v>
      </c>
      <c r="M147" s="1" t="s">
        <v>10</v>
      </c>
      <c r="N147" s="4">
        <v>500000</v>
      </c>
      <c r="O147" s="4">
        <v>500000</v>
      </c>
      <c r="P147" s="4">
        <v>500000</v>
      </c>
      <c r="Q147" s="4"/>
      <c r="R147" s="4"/>
    </row>
    <row r="148" spans="1:19" x14ac:dyDescent="0.3">
      <c r="A148" s="2" t="s">
        <v>94</v>
      </c>
      <c r="B148" s="2">
        <v>6171</v>
      </c>
      <c r="C148" s="3">
        <v>5139</v>
      </c>
      <c r="D148" s="1" t="s">
        <v>102</v>
      </c>
      <c r="E148" s="1">
        <v>0</v>
      </c>
      <c r="F148" s="1">
        <v>910</v>
      </c>
      <c r="G148" s="1">
        <v>0</v>
      </c>
      <c r="H148" s="1">
        <v>9</v>
      </c>
      <c r="I148" s="1" t="s">
        <v>303</v>
      </c>
      <c r="J148" s="1" t="s">
        <v>303</v>
      </c>
      <c r="K148" s="1" t="s">
        <v>256</v>
      </c>
      <c r="L148" s="1" t="s">
        <v>256</v>
      </c>
      <c r="M148" s="1" t="s">
        <v>10</v>
      </c>
      <c r="N148" s="4">
        <v>600000</v>
      </c>
      <c r="O148" s="4">
        <v>600000</v>
      </c>
      <c r="P148" s="4">
        <v>600000</v>
      </c>
      <c r="Q148" s="4"/>
      <c r="R148" s="4"/>
    </row>
    <row r="149" spans="1:19" x14ac:dyDescent="0.3">
      <c r="A149" s="2" t="s">
        <v>94</v>
      </c>
      <c r="B149" s="2">
        <v>6171</v>
      </c>
      <c r="C149" s="3">
        <v>5156</v>
      </c>
      <c r="D149" s="1" t="s">
        <v>88</v>
      </c>
      <c r="E149" s="1">
        <v>0</v>
      </c>
      <c r="F149" s="1">
        <v>910</v>
      </c>
      <c r="G149" s="1">
        <v>0</v>
      </c>
      <c r="H149" s="1">
        <v>9</v>
      </c>
      <c r="I149" s="1" t="s">
        <v>303</v>
      </c>
      <c r="J149" s="1" t="s">
        <v>303</v>
      </c>
      <c r="K149" s="1" t="s">
        <v>256</v>
      </c>
      <c r="L149" s="1" t="s">
        <v>256</v>
      </c>
      <c r="M149" s="1" t="s">
        <v>10</v>
      </c>
      <c r="N149" s="4">
        <v>100000</v>
      </c>
      <c r="O149" s="4">
        <v>100000</v>
      </c>
      <c r="P149" s="4">
        <v>100000</v>
      </c>
      <c r="Q149" s="4"/>
      <c r="R149" s="4"/>
    </row>
    <row r="150" spans="1:19" s="132" customFormat="1" x14ac:dyDescent="0.3">
      <c r="A150" s="2" t="s">
        <v>94</v>
      </c>
      <c r="B150" s="2">
        <v>6171</v>
      </c>
      <c r="C150" s="3">
        <v>5161</v>
      </c>
      <c r="D150" s="1" t="s">
        <v>103</v>
      </c>
      <c r="E150" s="1">
        <v>0</v>
      </c>
      <c r="F150" s="1">
        <v>910</v>
      </c>
      <c r="G150" s="1">
        <v>0</v>
      </c>
      <c r="H150" s="1">
        <v>9</v>
      </c>
      <c r="I150" s="1" t="s">
        <v>303</v>
      </c>
      <c r="J150" s="1" t="s">
        <v>303</v>
      </c>
      <c r="K150" s="1" t="s">
        <v>256</v>
      </c>
      <c r="L150" s="1" t="s">
        <v>256</v>
      </c>
      <c r="M150" s="1" t="s">
        <v>10</v>
      </c>
      <c r="N150" s="4">
        <v>500000</v>
      </c>
      <c r="O150" s="4">
        <v>500000</v>
      </c>
      <c r="P150" s="4">
        <v>500000</v>
      </c>
      <c r="Q150" s="4"/>
      <c r="R150" s="4"/>
    </row>
    <row r="151" spans="1:19" x14ac:dyDescent="0.3">
      <c r="A151" s="2" t="s">
        <v>94</v>
      </c>
      <c r="B151" s="2">
        <v>6171</v>
      </c>
      <c r="C151" s="3">
        <v>5162</v>
      </c>
      <c r="D151" s="1" t="s">
        <v>104</v>
      </c>
      <c r="E151" s="1">
        <v>0</v>
      </c>
      <c r="F151" s="1">
        <v>910</v>
      </c>
      <c r="G151" s="1">
        <v>0</v>
      </c>
      <c r="H151" s="1">
        <v>9</v>
      </c>
      <c r="I151" s="1" t="s">
        <v>303</v>
      </c>
      <c r="J151" s="1" t="s">
        <v>303</v>
      </c>
      <c r="K151" s="1" t="s">
        <v>256</v>
      </c>
      <c r="L151" s="1" t="s">
        <v>256</v>
      </c>
      <c r="M151" s="1" t="s">
        <v>10</v>
      </c>
      <c r="N151" s="4">
        <v>550000</v>
      </c>
      <c r="O151" s="4">
        <v>550000</v>
      </c>
      <c r="P151" s="4">
        <v>550000</v>
      </c>
      <c r="Q151" s="4"/>
      <c r="R151" s="4"/>
    </row>
    <row r="152" spans="1:19" x14ac:dyDescent="0.3">
      <c r="A152" s="2" t="s">
        <v>94</v>
      </c>
      <c r="B152" s="2">
        <v>6171</v>
      </c>
      <c r="C152" s="3">
        <v>5169</v>
      </c>
      <c r="D152" s="1" t="s">
        <v>105</v>
      </c>
      <c r="E152" s="1">
        <v>0</v>
      </c>
      <c r="F152" s="1">
        <v>910</v>
      </c>
      <c r="G152" s="1">
        <v>0</v>
      </c>
      <c r="H152" s="1">
        <v>9</v>
      </c>
      <c r="I152" s="1" t="s">
        <v>303</v>
      </c>
      <c r="J152" s="1" t="s">
        <v>303</v>
      </c>
      <c r="K152" s="1" t="s">
        <v>256</v>
      </c>
      <c r="L152" s="1" t="s">
        <v>256</v>
      </c>
      <c r="M152" s="1" t="s">
        <v>10</v>
      </c>
      <c r="N152" s="12">
        <v>160000</v>
      </c>
      <c r="O152" s="12">
        <v>160000</v>
      </c>
      <c r="P152" s="12">
        <v>160000</v>
      </c>
      <c r="Q152" s="4"/>
      <c r="R152" s="4"/>
    </row>
    <row r="153" spans="1:19" x14ac:dyDescent="0.3">
      <c r="A153" s="2" t="s">
        <v>94</v>
      </c>
      <c r="B153" s="2">
        <v>6171</v>
      </c>
      <c r="C153" s="3">
        <v>5166</v>
      </c>
      <c r="D153" s="1" t="s">
        <v>106</v>
      </c>
      <c r="E153" s="1">
        <v>0</v>
      </c>
      <c r="F153" s="1">
        <v>910</v>
      </c>
      <c r="G153" s="1">
        <v>0</v>
      </c>
      <c r="H153" s="1">
        <v>9</v>
      </c>
      <c r="I153" s="1" t="s">
        <v>303</v>
      </c>
      <c r="J153" s="1" t="s">
        <v>303</v>
      </c>
      <c r="K153" s="1" t="s">
        <v>256</v>
      </c>
      <c r="L153" s="1" t="s">
        <v>256</v>
      </c>
      <c r="M153" s="1" t="s">
        <v>10</v>
      </c>
      <c r="N153" s="4">
        <v>1150000</v>
      </c>
      <c r="O153" s="4">
        <v>1150000</v>
      </c>
      <c r="P153" s="4">
        <v>1150000</v>
      </c>
      <c r="Q153" s="4"/>
      <c r="R153" s="4"/>
    </row>
    <row r="154" spans="1:19" s="132" customFormat="1" x14ac:dyDescent="0.3">
      <c r="A154" s="2" t="s">
        <v>94</v>
      </c>
      <c r="B154" s="2">
        <v>6171</v>
      </c>
      <c r="C154" s="3">
        <v>5167</v>
      </c>
      <c r="D154" s="1" t="s">
        <v>107</v>
      </c>
      <c r="E154" s="1">
        <v>0</v>
      </c>
      <c r="F154" s="1">
        <v>910</v>
      </c>
      <c r="G154" s="1">
        <v>0</v>
      </c>
      <c r="H154" s="1">
        <v>9</v>
      </c>
      <c r="I154" s="1" t="s">
        <v>303</v>
      </c>
      <c r="J154" s="1" t="s">
        <v>303</v>
      </c>
      <c r="K154" s="1" t="s">
        <v>256</v>
      </c>
      <c r="L154" s="1" t="s">
        <v>256</v>
      </c>
      <c r="M154" s="1" t="s">
        <v>10</v>
      </c>
      <c r="N154" s="4">
        <v>400000</v>
      </c>
      <c r="O154" s="4">
        <v>400000</v>
      </c>
      <c r="P154" s="4">
        <v>400000</v>
      </c>
    </row>
    <row r="155" spans="1:19" x14ac:dyDescent="0.3">
      <c r="A155" s="2" t="s">
        <v>94</v>
      </c>
      <c r="B155" s="2">
        <v>6171</v>
      </c>
      <c r="C155" s="3">
        <v>5167</v>
      </c>
      <c r="D155" s="1" t="s">
        <v>107</v>
      </c>
      <c r="E155" s="1">
        <v>0</v>
      </c>
      <c r="F155" s="1">
        <v>910</v>
      </c>
      <c r="G155" s="1">
        <v>0</v>
      </c>
      <c r="H155" s="1">
        <v>9</v>
      </c>
      <c r="I155" s="1" t="s">
        <v>303</v>
      </c>
      <c r="J155" s="1" t="s">
        <v>303</v>
      </c>
      <c r="K155" s="1" t="s">
        <v>256</v>
      </c>
      <c r="L155" s="1" t="s">
        <v>256</v>
      </c>
      <c r="M155" s="1" t="s">
        <v>10</v>
      </c>
      <c r="N155" s="4">
        <v>0</v>
      </c>
      <c r="O155" s="4">
        <v>83800</v>
      </c>
      <c r="P155" s="4">
        <v>0</v>
      </c>
      <c r="Q155" s="4">
        <f>SUM(O155:O160)</f>
        <v>3613800</v>
      </c>
      <c r="R155" s="4">
        <f>SUM(P155:P160)</f>
        <v>3530000</v>
      </c>
    </row>
    <row r="156" spans="1:19" x14ac:dyDescent="0.3">
      <c r="A156" s="2" t="s">
        <v>94</v>
      </c>
      <c r="B156" s="2">
        <v>6171</v>
      </c>
      <c r="C156" s="3">
        <v>5167</v>
      </c>
      <c r="D156" s="1" t="s">
        <v>276</v>
      </c>
      <c r="E156" s="1">
        <v>0</v>
      </c>
      <c r="F156" s="1">
        <v>910</v>
      </c>
      <c r="G156" s="1">
        <v>0</v>
      </c>
      <c r="H156" s="1">
        <v>9</v>
      </c>
      <c r="I156" s="1" t="s">
        <v>303</v>
      </c>
      <c r="J156" s="1" t="s">
        <v>303</v>
      </c>
      <c r="K156" s="1" t="s">
        <v>342</v>
      </c>
      <c r="L156" s="1" t="s">
        <v>310</v>
      </c>
      <c r="M156" s="1" t="s">
        <v>10</v>
      </c>
      <c r="N156" s="4">
        <v>0</v>
      </c>
      <c r="O156" s="4">
        <v>0</v>
      </c>
      <c r="P156" s="4">
        <v>0</v>
      </c>
      <c r="Q156" s="4"/>
      <c r="R156" s="4"/>
      <c r="S156" s="134"/>
    </row>
    <row r="157" spans="1:19" x14ac:dyDescent="0.3">
      <c r="A157" s="2" t="s">
        <v>94</v>
      </c>
      <c r="B157" s="2">
        <v>6171</v>
      </c>
      <c r="C157" s="3">
        <v>5169</v>
      </c>
      <c r="D157" s="1" t="s">
        <v>108</v>
      </c>
      <c r="E157" s="1">
        <v>0</v>
      </c>
      <c r="F157" s="1">
        <v>910</v>
      </c>
      <c r="G157" s="1">
        <v>0</v>
      </c>
      <c r="H157" s="1">
        <v>9</v>
      </c>
      <c r="I157" s="1" t="s">
        <v>303</v>
      </c>
      <c r="J157" s="1" t="s">
        <v>303</v>
      </c>
      <c r="K157" s="1" t="s">
        <v>256</v>
      </c>
      <c r="L157" s="1" t="s">
        <v>256</v>
      </c>
      <c r="M157" s="1" t="s">
        <v>10</v>
      </c>
      <c r="N157" s="4">
        <v>2000000</v>
      </c>
      <c r="O157" s="4">
        <v>2000000</v>
      </c>
      <c r="P157" s="4">
        <v>2000000</v>
      </c>
      <c r="Q157" s="4"/>
      <c r="R157" s="4"/>
    </row>
    <row r="158" spans="1:19" x14ac:dyDescent="0.3">
      <c r="A158" s="2" t="s">
        <v>94</v>
      </c>
      <c r="B158" s="2">
        <v>6171</v>
      </c>
      <c r="C158" s="3">
        <v>5171</v>
      </c>
      <c r="D158" s="1" t="s">
        <v>109</v>
      </c>
      <c r="E158" s="1">
        <v>0</v>
      </c>
      <c r="F158" s="1">
        <v>910</v>
      </c>
      <c r="G158" s="1">
        <v>0</v>
      </c>
      <c r="H158" s="1">
        <v>9</v>
      </c>
      <c r="I158" s="1" t="s">
        <v>303</v>
      </c>
      <c r="J158" s="1" t="s">
        <v>303</v>
      </c>
      <c r="K158" s="1" t="s">
        <v>256</v>
      </c>
      <c r="L158" s="1" t="s">
        <v>256</v>
      </c>
      <c r="M158" s="1" t="s">
        <v>10</v>
      </c>
      <c r="N158" s="4">
        <v>100000</v>
      </c>
      <c r="O158" s="4">
        <v>100000</v>
      </c>
      <c r="P158" s="4">
        <v>100000</v>
      </c>
      <c r="Q158" s="4"/>
      <c r="R158" s="4"/>
    </row>
    <row r="159" spans="1:19" x14ac:dyDescent="0.3">
      <c r="A159" s="2" t="s">
        <v>94</v>
      </c>
      <c r="B159" s="2">
        <v>6171</v>
      </c>
      <c r="C159" s="3">
        <v>5168</v>
      </c>
      <c r="D159" s="1" t="s">
        <v>110</v>
      </c>
      <c r="E159" s="1">
        <v>0</v>
      </c>
      <c r="F159" s="1">
        <v>910</v>
      </c>
      <c r="G159" s="1">
        <v>0</v>
      </c>
      <c r="H159" s="1">
        <v>9</v>
      </c>
      <c r="I159" s="1" t="s">
        <v>303</v>
      </c>
      <c r="J159" s="1" t="s">
        <v>303</v>
      </c>
      <c r="K159" s="1" t="s">
        <v>256</v>
      </c>
      <c r="L159" s="1" t="s">
        <v>256</v>
      </c>
      <c r="M159" s="1" t="s">
        <v>10</v>
      </c>
      <c r="N159" s="4">
        <v>1400000</v>
      </c>
      <c r="O159" s="4">
        <v>1400000</v>
      </c>
      <c r="P159" s="4">
        <v>1400000</v>
      </c>
      <c r="Q159" s="4"/>
      <c r="R159" s="4"/>
    </row>
    <row r="160" spans="1:19" x14ac:dyDescent="0.3">
      <c r="A160" s="2" t="s">
        <v>94</v>
      </c>
      <c r="B160" s="2">
        <v>6171</v>
      </c>
      <c r="C160" s="3">
        <v>5173</v>
      </c>
      <c r="D160" s="1" t="s">
        <v>111</v>
      </c>
      <c r="E160" s="1">
        <v>0</v>
      </c>
      <c r="F160" s="1">
        <v>910</v>
      </c>
      <c r="G160" s="1">
        <v>0</v>
      </c>
      <c r="H160" s="1">
        <v>9</v>
      </c>
      <c r="I160" s="1" t="s">
        <v>303</v>
      </c>
      <c r="J160" s="1" t="s">
        <v>303</v>
      </c>
      <c r="K160" s="1" t="s">
        <v>256</v>
      </c>
      <c r="L160" s="1" t="s">
        <v>256</v>
      </c>
      <c r="M160" s="1" t="s">
        <v>10</v>
      </c>
      <c r="N160" s="4">
        <v>30000</v>
      </c>
      <c r="O160" s="4">
        <v>30000</v>
      </c>
      <c r="P160" s="4">
        <v>30000</v>
      </c>
      <c r="Q160" s="4"/>
      <c r="R160" s="4"/>
    </row>
    <row r="161" spans="1:20" x14ac:dyDescent="0.3">
      <c r="A161" s="2" t="s">
        <v>94</v>
      </c>
      <c r="B161" s="2">
        <v>6171</v>
      </c>
      <c r="C161" s="3">
        <v>5499</v>
      </c>
      <c r="D161" s="1" t="s">
        <v>112</v>
      </c>
      <c r="E161" s="1">
        <v>0</v>
      </c>
      <c r="F161" s="1">
        <v>910</v>
      </c>
      <c r="G161" s="1">
        <v>0</v>
      </c>
      <c r="H161" s="1">
        <v>9</v>
      </c>
      <c r="I161" s="1" t="s">
        <v>303</v>
      </c>
      <c r="J161" s="1" t="s">
        <v>303</v>
      </c>
      <c r="K161" s="1" t="s">
        <v>260</v>
      </c>
      <c r="L161" s="1" t="s">
        <v>256</v>
      </c>
      <c r="M161" s="1" t="s">
        <v>10</v>
      </c>
      <c r="N161" s="4">
        <v>3530000</v>
      </c>
      <c r="O161" s="4">
        <v>3530000</v>
      </c>
      <c r="P161" s="4">
        <v>3530000</v>
      </c>
      <c r="Q161" s="4">
        <f>SUM(O161:O165)</f>
        <v>20430000</v>
      </c>
      <c r="R161" s="4">
        <f>SUM(P161:P163)</f>
        <v>4330000</v>
      </c>
    </row>
    <row r="162" spans="1:20" x14ac:dyDescent="0.3">
      <c r="A162" s="2" t="s">
        <v>94</v>
      </c>
      <c r="B162" s="2">
        <v>6171</v>
      </c>
      <c r="C162" s="3">
        <v>5199</v>
      </c>
      <c r="D162" s="1" t="s">
        <v>113</v>
      </c>
      <c r="E162" s="1">
        <v>0</v>
      </c>
      <c r="F162" s="1">
        <v>910</v>
      </c>
      <c r="G162" s="1">
        <v>0</v>
      </c>
      <c r="H162" s="1">
        <v>9</v>
      </c>
      <c r="I162" s="1" t="s">
        <v>303</v>
      </c>
      <c r="J162" s="1" t="s">
        <v>303</v>
      </c>
      <c r="K162" s="1" t="s">
        <v>256</v>
      </c>
      <c r="L162" s="1" t="s">
        <v>256</v>
      </c>
      <c r="M162" s="1" t="s">
        <v>10</v>
      </c>
      <c r="N162" s="4">
        <v>50000</v>
      </c>
      <c r="O162" s="4">
        <v>50000</v>
      </c>
      <c r="P162" s="4">
        <v>50000</v>
      </c>
      <c r="Q162" s="4"/>
      <c r="R162" s="4"/>
    </row>
    <row r="163" spans="1:20" x14ac:dyDescent="0.3">
      <c r="A163" s="2" t="s">
        <v>94</v>
      </c>
      <c r="B163" s="2">
        <v>6171</v>
      </c>
      <c r="C163" s="3">
        <v>6111</v>
      </c>
      <c r="D163" s="1" t="s">
        <v>308</v>
      </c>
      <c r="E163" s="1">
        <v>0</v>
      </c>
      <c r="F163" s="1">
        <v>910</v>
      </c>
      <c r="G163" s="1">
        <v>0</v>
      </c>
      <c r="H163" s="1">
        <v>9</v>
      </c>
      <c r="I163" s="1" t="s">
        <v>303</v>
      </c>
      <c r="J163" s="1" t="s">
        <v>303</v>
      </c>
      <c r="K163" s="1" t="s">
        <v>256</v>
      </c>
      <c r="L163" s="1" t="s">
        <v>256</v>
      </c>
      <c r="M163" s="1" t="s">
        <v>13</v>
      </c>
      <c r="N163" s="4">
        <v>750000</v>
      </c>
      <c r="O163" s="4">
        <v>750000</v>
      </c>
      <c r="P163" s="4">
        <v>750000</v>
      </c>
      <c r="Q163" s="4"/>
      <c r="R163" s="4"/>
    </row>
    <row r="164" spans="1:20" s="132" customFormat="1" x14ac:dyDescent="0.3">
      <c r="A164" s="2" t="s">
        <v>94</v>
      </c>
      <c r="B164" s="2">
        <v>6171</v>
      </c>
      <c r="C164" s="3">
        <v>6122</v>
      </c>
      <c r="D164" s="1" t="s">
        <v>363</v>
      </c>
      <c r="E164" s="1">
        <v>0</v>
      </c>
      <c r="F164" s="1">
        <v>910</v>
      </c>
      <c r="G164" s="1">
        <v>0</v>
      </c>
      <c r="H164" s="1">
        <v>9</v>
      </c>
      <c r="I164" s="1" t="s">
        <v>303</v>
      </c>
      <c r="J164" s="1" t="s">
        <v>303</v>
      </c>
      <c r="K164" s="1" t="s">
        <v>256</v>
      </c>
      <c r="L164" s="1" t="s">
        <v>256</v>
      </c>
      <c r="M164" s="1" t="s">
        <v>13</v>
      </c>
      <c r="N164" s="4">
        <v>100000</v>
      </c>
      <c r="O164" s="4">
        <v>100000</v>
      </c>
      <c r="P164" s="4">
        <v>100000</v>
      </c>
      <c r="Q164" s="4"/>
      <c r="R164" s="4"/>
    </row>
    <row r="165" spans="1:20" s="132" customFormat="1" x14ac:dyDescent="0.3">
      <c r="A165" s="2" t="s">
        <v>94</v>
      </c>
      <c r="B165" s="2">
        <v>6171</v>
      </c>
      <c r="C165" s="3">
        <v>6125</v>
      </c>
      <c r="D165" s="1" t="s">
        <v>309</v>
      </c>
      <c r="E165" s="1">
        <v>0</v>
      </c>
      <c r="F165" s="1">
        <v>910</v>
      </c>
      <c r="G165" s="1">
        <v>0</v>
      </c>
      <c r="H165" s="1">
        <v>9</v>
      </c>
      <c r="I165" s="1" t="s">
        <v>303</v>
      </c>
      <c r="J165" s="1" t="s">
        <v>303</v>
      </c>
      <c r="K165" s="1" t="s">
        <v>311</v>
      </c>
      <c r="L165" s="1" t="s">
        <v>310</v>
      </c>
      <c r="M165" s="1" t="s">
        <v>13</v>
      </c>
      <c r="N165" s="4">
        <v>16000000</v>
      </c>
      <c r="O165" s="4">
        <v>16000000</v>
      </c>
      <c r="P165" s="4">
        <v>16000000</v>
      </c>
      <c r="Q165" s="4"/>
      <c r="R165" s="4"/>
    </row>
    <row r="166" spans="1:20" x14ac:dyDescent="0.3">
      <c r="A166" s="2" t="s">
        <v>94</v>
      </c>
      <c r="B166" s="2">
        <v>6171</v>
      </c>
      <c r="C166" s="3">
        <v>6121</v>
      </c>
      <c r="D166" s="1" t="s">
        <v>114</v>
      </c>
      <c r="E166" s="1">
        <v>0</v>
      </c>
      <c r="F166" s="1">
        <v>910</v>
      </c>
      <c r="G166" s="1">
        <v>0</v>
      </c>
      <c r="H166" s="1">
        <v>9</v>
      </c>
      <c r="I166" s="1" t="s">
        <v>303</v>
      </c>
      <c r="J166" s="1" t="s">
        <v>303</v>
      </c>
      <c r="K166" s="1" t="s">
        <v>256</v>
      </c>
      <c r="L166" s="1" t="s">
        <v>256</v>
      </c>
      <c r="M166" s="1" t="s">
        <v>13</v>
      </c>
      <c r="N166" s="4">
        <v>100000</v>
      </c>
      <c r="O166" s="4">
        <v>100000</v>
      </c>
      <c r="P166" s="4">
        <v>100000</v>
      </c>
      <c r="Q166" s="10">
        <f t="shared" ref="Q166:R170" si="4">SUM(O166)</f>
        <v>100000</v>
      </c>
      <c r="R166" s="10">
        <f t="shared" si="4"/>
        <v>100000</v>
      </c>
    </row>
    <row r="167" spans="1:20" x14ac:dyDescent="0.3">
      <c r="A167" s="2" t="s">
        <v>94</v>
      </c>
      <c r="B167" s="2">
        <v>6171</v>
      </c>
      <c r="C167" s="3">
        <v>6125</v>
      </c>
      <c r="D167" s="1" t="s">
        <v>115</v>
      </c>
      <c r="E167" s="1">
        <v>0</v>
      </c>
      <c r="F167" s="1">
        <v>910</v>
      </c>
      <c r="G167" s="1">
        <v>0</v>
      </c>
      <c r="H167" s="1">
        <v>9</v>
      </c>
      <c r="I167" s="1" t="s">
        <v>303</v>
      </c>
      <c r="J167" s="1" t="s">
        <v>303</v>
      </c>
      <c r="K167" s="1" t="s">
        <v>256</v>
      </c>
      <c r="L167" s="1" t="s">
        <v>256</v>
      </c>
      <c r="M167" s="1" t="s">
        <v>13</v>
      </c>
      <c r="N167" s="4">
        <v>560000</v>
      </c>
      <c r="O167" s="4">
        <v>560000</v>
      </c>
      <c r="P167" s="4">
        <v>560000</v>
      </c>
      <c r="Q167" s="4">
        <f t="shared" si="4"/>
        <v>560000</v>
      </c>
      <c r="R167" s="4">
        <f t="shared" si="4"/>
        <v>560000</v>
      </c>
    </row>
    <row r="168" spans="1:20" x14ac:dyDescent="0.3">
      <c r="A168" s="2" t="s">
        <v>94</v>
      </c>
      <c r="B168" s="2">
        <v>6171</v>
      </c>
      <c r="C168" s="3">
        <v>5139</v>
      </c>
      <c r="D168" s="1" t="s">
        <v>116</v>
      </c>
      <c r="E168" s="1">
        <v>0</v>
      </c>
      <c r="F168" s="1">
        <v>940</v>
      </c>
      <c r="G168" s="1">
        <v>0</v>
      </c>
      <c r="H168" s="1">
        <v>9</v>
      </c>
      <c r="I168" s="1" t="s">
        <v>24</v>
      </c>
      <c r="J168" s="1" t="s">
        <v>24</v>
      </c>
      <c r="K168" s="1" t="s">
        <v>256</v>
      </c>
      <c r="L168" s="1" t="s">
        <v>256</v>
      </c>
      <c r="M168" s="1" t="s">
        <v>10</v>
      </c>
      <c r="N168" s="4">
        <v>250000</v>
      </c>
      <c r="O168" s="4">
        <v>250000</v>
      </c>
      <c r="P168" s="4">
        <v>250000</v>
      </c>
      <c r="Q168" s="4">
        <f t="shared" si="4"/>
        <v>250000</v>
      </c>
      <c r="R168" s="4">
        <f t="shared" si="4"/>
        <v>250000</v>
      </c>
    </row>
    <row r="169" spans="1:20" s="132" customFormat="1" x14ac:dyDescent="0.3">
      <c r="A169" s="2" t="s">
        <v>94</v>
      </c>
      <c r="B169" s="2">
        <v>6171</v>
      </c>
      <c r="C169" s="3">
        <v>5151</v>
      </c>
      <c r="D169" s="1" t="s">
        <v>117</v>
      </c>
      <c r="E169" s="1">
        <v>0</v>
      </c>
      <c r="F169" s="1">
        <v>940</v>
      </c>
      <c r="G169" s="1">
        <v>0</v>
      </c>
      <c r="H169" s="1">
        <v>9</v>
      </c>
      <c r="I169" s="1" t="s">
        <v>24</v>
      </c>
      <c r="J169" s="1" t="s">
        <v>24</v>
      </c>
      <c r="K169" s="1" t="s">
        <v>256</v>
      </c>
      <c r="L169" s="1" t="s">
        <v>256</v>
      </c>
      <c r="M169" s="1" t="s">
        <v>10</v>
      </c>
      <c r="N169" s="4">
        <v>200000</v>
      </c>
      <c r="O169" s="4">
        <v>200000</v>
      </c>
      <c r="P169" s="4">
        <v>200000</v>
      </c>
      <c r="Q169" s="4">
        <f t="shared" si="4"/>
        <v>200000</v>
      </c>
      <c r="R169" s="4">
        <f t="shared" si="4"/>
        <v>200000</v>
      </c>
    </row>
    <row r="170" spans="1:20" s="132" customFormat="1" x14ac:dyDescent="0.3">
      <c r="A170" s="2" t="s">
        <v>94</v>
      </c>
      <c r="B170" s="2">
        <v>6171</v>
      </c>
      <c r="C170" s="3">
        <v>5152</v>
      </c>
      <c r="D170" s="1" t="s">
        <v>118</v>
      </c>
      <c r="E170" s="1">
        <v>0</v>
      </c>
      <c r="F170" s="1">
        <v>940</v>
      </c>
      <c r="G170" s="1">
        <v>0</v>
      </c>
      <c r="H170" s="1">
        <v>9</v>
      </c>
      <c r="I170" s="1" t="s">
        <v>24</v>
      </c>
      <c r="J170" s="1" t="s">
        <v>24</v>
      </c>
      <c r="K170" s="1" t="s">
        <v>256</v>
      </c>
      <c r="L170" s="1" t="s">
        <v>256</v>
      </c>
      <c r="M170" s="1" t="s">
        <v>10</v>
      </c>
      <c r="N170" s="4">
        <v>1050000</v>
      </c>
      <c r="O170" s="4">
        <v>1050000</v>
      </c>
      <c r="P170" s="4">
        <v>1050000</v>
      </c>
      <c r="Q170" s="4">
        <f t="shared" si="4"/>
        <v>1050000</v>
      </c>
      <c r="R170" s="4">
        <f t="shared" si="4"/>
        <v>1050000</v>
      </c>
    </row>
    <row r="171" spans="1:20" s="132" customFormat="1" x14ac:dyDescent="0.3">
      <c r="A171" s="2" t="s">
        <v>94</v>
      </c>
      <c r="B171" s="2">
        <v>6171</v>
      </c>
      <c r="C171" s="3">
        <v>5154</v>
      </c>
      <c r="D171" s="1" t="s">
        <v>55</v>
      </c>
      <c r="E171" s="1">
        <v>0</v>
      </c>
      <c r="F171" s="1">
        <v>940</v>
      </c>
      <c r="G171" s="1">
        <v>0</v>
      </c>
      <c r="H171" s="1">
        <v>9</v>
      </c>
      <c r="I171" s="1" t="s">
        <v>24</v>
      </c>
      <c r="J171" s="1" t="s">
        <v>24</v>
      </c>
      <c r="K171" s="1" t="s">
        <v>256</v>
      </c>
      <c r="L171" s="1" t="s">
        <v>256</v>
      </c>
      <c r="M171" s="1" t="s">
        <v>10</v>
      </c>
      <c r="N171" s="4">
        <v>900000</v>
      </c>
      <c r="O171" s="4">
        <v>900000</v>
      </c>
      <c r="P171" s="4">
        <v>900000</v>
      </c>
      <c r="Q171" s="4"/>
      <c r="R171" s="4"/>
      <c r="T171" s="134"/>
    </row>
    <row r="172" spans="1:20" s="132" customFormat="1" x14ac:dyDescent="0.3">
      <c r="A172" s="2" t="s">
        <v>94</v>
      </c>
      <c r="B172" s="2">
        <v>6171</v>
      </c>
      <c r="C172" s="3">
        <v>5171</v>
      </c>
      <c r="D172" s="1" t="s">
        <v>386</v>
      </c>
      <c r="E172" s="1">
        <v>0</v>
      </c>
      <c r="F172" s="1">
        <v>990</v>
      </c>
      <c r="G172" s="1">
        <v>0</v>
      </c>
      <c r="H172" s="1">
        <v>9</v>
      </c>
      <c r="I172" s="1" t="s">
        <v>385</v>
      </c>
      <c r="J172" s="1" t="s">
        <v>385</v>
      </c>
      <c r="K172" s="1" t="s">
        <v>256</v>
      </c>
      <c r="L172" s="1" t="s">
        <v>256</v>
      </c>
      <c r="M172" s="1" t="s">
        <v>10</v>
      </c>
      <c r="N172" s="4">
        <v>1000000</v>
      </c>
      <c r="O172" s="4">
        <v>1000000</v>
      </c>
      <c r="P172" s="4">
        <v>1000000</v>
      </c>
      <c r="Q172" s="4"/>
      <c r="R172" s="4"/>
    </row>
    <row r="173" spans="1:20" s="132" customFormat="1" x14ac:dyDescent="0.3">
      <c r="A173" s="2" t="s">
        <v>94</v>
      </c>
      <c r="B173" s="2">
        <v>6171</v>
      </c>
      <c r="C173" s="3">
        <v>5169</v>
      </c>
      <c r="D173" s="1" t="s">
        <v>36</v>
      </c>
      <c r="E173" s="1">
        <v>0</v>
      </c>
      <c r="F173" s="1">
        <v>940</v>
      </c>
      <c r="G173" s="1">
        <v>0</v>
      </c>
      <c r="H173" s="1">
        <v>9</v>
      </c>
      <c r="I173" s="1" t="s">
        <v>24</v>
      </c>
      <c r="J173" s="1" t="s">
        <v>24</v>
      </c>
      <c r="K173" s="1" t="s">
        <v>256</v>
      </c>
      <c r="L173" s="1" t="s">
        <v>256</v>
      </c>
      <c r="M173" s="1" t="s">
        <v>10</v>
      </c>
      <c r="N173" s="4">
        <v>700000</v>
      </c>
      <c r="O173" s="4">
        <v>700000</v>
      </c>
      <c r="P173" s="4">
        <v>700000</v>
      </c>
      <c r="Q173" s="4"/>
      <c r="R173" s="4"/>
    </row>
    <row r="174" spans="1:20" s="132" customFormat="1" x14ac:dyDescent="0.3">
      <c r="A174" s="2" t="s">
        <v>94</v>
      </c>
      <c r="B174" s="2">
        <v>6171</v>
      </c>
      <c r="C174" s="3">
        <v>5166</v>
      </c>
      <c r="D174" s="1" t="s">
        <v>106</v>
      </c>
      <c r="E174" s="1">
        <v>0</v>
      </c>
      <c r="F174" s="1">
        <v>940</v>
      </c>
      <c r="G174" s="1">
        <v>0</v>
      </c>
      <c r="H174" s="1">
        <v>9</v>
      </c>
      <c r="I174" s="1" t="s">
        <v>24</v>
      </c>
      <c r="J174" s="1" t="s">
        <v>24</v>
      </c>
      <c r="K174" s="1" t="s">
        <v>256</v>
      </c>
      <c r="L174" s="1" t="s">
        <v>256</v>
      </c>
      <c r="M174" s="1" t="s">
        <v>10</v>
      </c>
      <c r="N174" s="4">
        <v>120000</v>
      </c>
      <c r="O174" s="4">
        <v>120000</v>
      </c>
      <c r="P174" s="4">
        <v>120000</v>
      </c>
      <c r="Q174" s="4"/>
      <c r="R174" s="4"/>
    </row>
    <row r="175" spans="1:20" s="132" customFormat="1" x14ac:dyDescent="0.3">
      <c r="A175" s="2" t="s">
        <v>94</v>
      </c>
      <c r="B175" s="2">
        <v>6171</v>
      </c>
      <c r="C175" s="3">
        <v>6111</v>
      </c>
      <c r="D175" s="1" t="s">
        <v>371</v>
      </c>
      <c r="E175" s="1">
        <v>0</v>
      </c>
      <c r="F175" s="1">
        <v>940</v>
      </c>
      <c r="G175" s="1">
        <v>0</v>
      </c>
      <c r="H175" s="1">
        <v>9</v>
      </c>
      <c r="I175" s="1" t="s">
        <v>24</v>
      </c>
      <c r="J175" s="1" t="s">
        <v>24</v>
      </c>
      <c r="K175" s="1" t="s">
        <v>256</v>
      </c>
      <c r="L175" s="1" t="s">
        <v>256</v>
      </c>
      <c r="M175" s="1" t="s">
        <v>10</v>
      </c>
      <c r="N175" s="4">
        <v>1000000</v>
      </c>
      <c r="O175" s="4">
        <v>1000000</v>
      </c>
      <c r="P175" s="4">
        <v>1000000</v>
      </c>
      <c r="Q175" s="4"/>
      <c r="R175" s="4"/>
    </row>
    <row r="176" spans="1:20" s="132" customFormat="1" x14ac:dyDescent="0.3">
      <c r="A176" s="2" t="s">
        <v>94</v>
      </c>
      <c r="B176" s="2">
        <v>6171</v>
      </c>
      <c r="C176" s="3">
        <v>5175</v>
      </c>
      <c r="D176" s="1" t="s">
        <v>119</v>
      </c>
      <c r="E176" s="1">
        <v>0</v>
      </c>
      <c r="F176" s="1">
        <v>920</v>
      </c>
      <c r="G176" s="1">
        <v>0</v>
      </c>
      <c r="H176" s="1">
        <v>9</v>
      </c>
      <c r="I176" s="1" t="s">
        <v>20</v>
      </c>
      <c r="J176" s="1" t="s">
        <v>20</v>
      </c>
      <c r="K176" s="1" t="s">
        <v>256</v>
      </c>
      <c r="L176" s="1" t="s">
        <v>256</v>
      </c>
      <c r="M176" s="1" t="s">
        <v>10</v>
      </c>
      <c r="N176" s="4">
        <v>150000</v>
      </c>
      <c r="O176" s="4">
        <v>150000</v>
      </c>
      <c r="P176" s="4">
        <v>150000</v>
      </c>
      <c r="Q176" s="4"/>
      <c r="R176" s="4"/>
    </row>
    <row r="177" spans="1:18" s="132" customFormat="1" x14ac:dyDescent="0.3">
      <c r="A177" s="2" t="s">
        <v>94</v>
      </c>
      <c r="B177" s="2">
        <v>6171</v>
      </c>
      <c r="C177" s="3">
        <v>5139</v>
      </c>
      <c r="D177" s="1" t="s">
        <v>120</v>
      </c>
      <c r="E177" s="1">
        <v>0</v>
      </c>
      <c r="F177" s="1">
        <v>920</v>
      </c>
      <c r="G177" s="1">
        <v>0</v>
      </c>
      <c r="H177" s="1">
        <v>9</v>
      </c>
      <c r="I177" s="1" t="s">
        <v>20</v>
      </c>
      <c r="J177" s="1" t="s">
        <v>20</v>
      </c>
      <c r="K177" s="1" t="s">
        <v>256</v>
      </c>
      <c r="L177" s="1" t="s">
        <v>256</v>
      </c>
      <c r="M177" s="1" t="s">
        <v>10</v>
      </c>
      <c r="N177" s="4">
        <v>200000</v>
      </c>
      <c r="O177" s="4">
        <v>200000</v>
      </c>
      <c r="P177" s="4">
        <v>200000</v>
      </c>
      <c r="Q177" s="4"/>
      <c r="R177" s="4"/>
    </row>
    <row r="178" spans="1:18" s="132" customFormat="1" x14ac:dyDescent="0.3">
      <c r="A178" s="2" t="s">
        <v>94</v>
      </c>
      <c r="B178" s="2">
        <v>6171</v>
      </c>
      <c r="C178" s="3">
        <v>5499</v>
      </c>
      <c r="D178" s="1" t="s">
        <v>464</v>
      </c>
      <c r="E178" s="1">
        <v>0</v>
      </c>
      <c r="F178" s="1">
        <v>920</v>
      </c>
      <c r="G178" s="1">
        <v>0</v>
      </c>
      <c r="H178" s="1">
        <v>9</v>
      </c>
      <c r="I178" s="1" t="s">
        <v>20</v>
      </c>
      <c r="J178" s="1" t="s">
        <v>20</v>
      </c>
      <c r="K178" s="1" t="s">
        <v>465</v>
      </c>
      <c r="L178" s="1" t="s">
        <v>310</v>
      </c>
      <c r="M178" s="1" t="s">
        <v>10</v>
      </c>
      <c r="N178" s="4">
        <v>0</v>
      </c>
      <c r="O178" s="4">
        <v>27400</v>
      </c>
      <c r="P178" s="4">
        <v>0</v>
      </c>
      <c r="Q178" s="4"/>
      <c r="R178" s="4"/>
    </row>
    <row r="179" spans="1:18" s="132" customFormat="1" x14ac:dyDescent="0.3">
      <c r="A179" s="2" t="s">
        <v>94</v>
      </c>
      <c r="B179" s="2">
        <v>6171</v>
      </c>
      <c r="C179" s="3">
        <v>6121</v>
      </c>
      <c r="D179" s="1" t="s">
        <v>253</v>
      </c>
      <c r="E179" s="1">
        <v>0</v>
      </c>
      <c r="F179" s="1">
        <v>920</v>
      </c>
      <c r="G179" s="1">
        <v>0</v>
      </c>
      <c r="H179" s="1">
        <v>9</v>
      </c>
      <c r="I179" s="1" t="s">
        <v>20</v>
      </c>
      <c r="J179" s="1" t="s">
        <v>20</v>
      </c>
      <c r="K179" s="1" t="s">
        <v>256</v>
      </c>
      <c r="L179" s="1" t="s">
        <v>256</v>
      </c>
      <c r="M179" s="1" t="s">
        <v>13</v>
      </c>
      <c r="N179" s="4">
        <v>5500000</v>
      </c>
      <c r="O179" s="4">
        <v>3758200</v>
      </c>
      <c r="P179" s="4">
        <v>5500000</v>
      </c>
      <c r="Q179" s="4"/>
      <c r="R179" s="4"/>
    </row>
    <row r="180" spans="1:18" s="132" customFormat="1" x14ac:dyDescent="0.3">
      <c r="A180" s="2" t="s">
        <v>122</v>
      </c>
      <c r="B180" s="2">
        <v>6310</v>
      </c>
      <c r="C180" s="7">
        <v>5163</v>
      </c>
      <c r="D180" s="11" t="s">
        <v>121</v>
      </c>
      <c r="E180" s="1">
        <v>0</v>
      </c>
      <c r="F180" s="1">
        <v>1010</v>
      </c>
      <c r="G180" s="1">
        <v>0</v>
      </c>
      <c r="H180" s="1">
        <v>10</v>
      </c>
      <c r="I180" s="1" t="s">
        <v>303</v>
      </c>
      <c r="J180" s="1" t="s">
        <v>303</v>
      </c>
      <c r="K180" s="1" t="s">
        <v>256</v>
      </c>
      <c r="L180" s="1" t="s">
        <v>256</v>
      </c>
      <c r="M180" s="1" t="s">
        <v>10</v>
      </c>
      <c r="N180" s="4">
        <v>140000</v>
      </c>
      <c r="O180" s="4">
        <v>140000</v>
      </c>
      <c r="P180" s="4">
        <v>140000</v>
      </c>
      <c r="Q180" s="4"/>
      <c r="R180" s="4"/>
    </row>
    <row r="181" spans="1:18" s="132" customFormat="1" x14ac:dyDescent="0.3">
      <c r="A181" s="2" t="s">
        <v>124</v>
      </c>
      <c r="B181" s="2">
        <v>6320</v>
      </c>
      <c r="C181" s="7">
        <v>5163</v>
      </c>
      <c r="D181" s="11" t="s">
        <v>123</v>
      </c>
      <c r="E181" s="1">
        <v>0</v>
      </c>
      <c r="F181" s="1">
        <v>1010</v>
      </c>
      <c r="G181" s="1">
        <v>0</v>
      </c>
      <c r="H181" s="1">
        <v>10</v>
      </c>
      <c r="I181" s="1" t="s">
        <v>303</v>
      </c>
      <c r="J181" s="1" t="s">
        <v>303</v>
      </c>
      <c r="K181" s="1" t="s">
        <v>256</v>
      </c>
      <c r="L181" s="1" t="s">
        <v>256</v>
      </c>
      <c r="M181" s="1" t="s">
        <v>10</v>
      </c>
      <c r="N181" s="4">
        <v>400000</v>
      </c>
      <c r="O181" s="4">
        <v>400000</v>
      </c>
      <c r="P181" s="4">
        <v>400000</v>
      </c>
      <c r="Q181" s="4"/>
      <c r="R181" s="4"/>
    </row>
    <row r="182" spans="1:18" s="132" customFormat="1" x14ac:dyDescent="0.3">
      <c r="A182" s="2" t="s">
        <v>126</v>
      </c>
      <c r="B182" s="2">
        <v>6330</v>
      </c>
      <c r="C182" s="7">
        <v>6363</v>
      </c>
      <c r="D182" s="11" t="s">
        <v>125</v>
      </c>
      <c r="E182" s="1">
        <v>0</v>
      </c>
      <c r="F182" s="1">
        <v>1010</v>
      </c>
      <c r="G182" s="1">
        <v>0</v>
      </c>
      <c r="H182" s="1">
        <v>10</v>
      </c>
      <c r="I182" s="1" t="s">
        <v>20</v>
      </c>
      <c r="J182" s="1" t="s">
        <v>20</v>
      </c>
      <c r="K182" s="1" t="s">
        <v>501</v>
      </c>
      <c r="L182" s="1" t="s">
        <v>310</v>
      </c>
      <c r="M182" s="1" t="s">
        <v>13</v>
      </c>
      <c r="N182" s="4">
        <v>0</v>
      </c>
      <c r="O182" s="4">
        <v>3974600</v>
      </c>
      <c r="P182" s="4">
        <v>0</v>
      </c>
      <c r="Q182" s="4"/>
      <c r="R182" s="4"/>
    </row>
    <row r="183" spans="1:18" s="132" customFormat="1" x14ac:dyDescent="0.3">
      <c r="A183" s="2" t="s">
        <v>126</v>
      </c>
      <c r="B183" s="2">
        <v>6330</v>
      </c>
      <c r="C183" s="7">
        <v>5347</v>
      </c>
      <c r="D183" s="11" t="s">
        <v>125</v>
      </c>
      <c r="E183" s="1">
        <v>33092</v>
      </c>
      <c r="F183" s="1">
        <v>1010</v>
      </c>
      <c r="G183" s="1">
        <v>0</v>
      </c>
      <c r="H183" s="1">
        <v>10</v>
      </c>
      <c r="I183" s="1" t="s">
        <v>20</v>
      </c>
      <c r="J183" s="1" t="s">
        <v>20</v>
      </c>
      <c r="K183" s="1" t="s">
        <v>342</v>
      </c>
      <c r="L183" s="1" t="s">
        <v>310</v>
      </c>
      <c r="M183" s="1" t="s">
        <v>10</v>
      </c>
      <c r="N183" s="4">
        <v>0</v>
      </c>
      <c r="O183" s="4">
        <v>0</v>
      </c>
      <c r="P183" s="4">
        <v>0</v>
      </c>
      <c r="Q183" s="4"/>
      <c r="R183" s="4"/>
    </row>
    <row r="184" spans="1:18" s="132" customFormat="1" x14ac:dyDescent="0.3">
      <c r="A184" s="2" t="s">
        <v>126</v>
      </c>
      <c r="B184" s="2">
        <v>6330</v>
      </c>
      <c r="C184" s="7">
        <v>5347</v>
      </c>
      <c r="D184" s="11" t="s">
        <v>125</v>
      </c>
      <c r="E184" s="1">
        <v>0</v>
      </c>
      <c r="F184" s="1">
        <v>1010</v>
      </c>
      <c r="G184" s="1">
        <v>0</v>
      </c>
      <c r="H184" s="1">
        <v>10</v>
      </c>
      <c r="I184" s="1" t="s">
        <v>20</v>
      </c>
      <c r="J184" s="1" t="s">
        <v>20</v>
      </c>
      <c r="K184" s="1" t="s">
        <v>342</v>
      </c>
      <c r="L184" s="1" t="s">
        <v>310</v>
      </c>
      <c r="M184" s="1" t="s">
        <v>10</v>
      </c>
      <c r="N184" s="4">
        <v>0</v>
      </c>
      <c r="O184" s="4">
        <v>0</v>
      </c>
      <c r="P184" s="4">
        <v>0</v>
      </c>
      <c r="Q184" s="4"/>
      <c r="R184" s="4"/>
    </row>
    <row r="186" spans="1:18" x14ac:dyDescent="0.3">
      <c r="N186" s="134">
        <f>SUM(N4:N185)</f>
        <v>168924800</v>
      </c>
      <c r="O186" s="134">
        <f>SUM(O4:O185)</f>
        <v>310022000</v>
      </c>
      <c r="P186" s="134">
        <f>SUM(P4:P185)</f>
        <v>168924800</v>
      </c>
      <c r="Q186" s="134">
        <f>SUM(Q4:Q185)</f>
        <v>316794100</v>
      </c>
      <c r="R186" s="134">
        <f>SUM(R4:R185)</f>
        <v>157578800</v>
      </c>
    </row>
    <row r="191" spans="1:18" x14ac:dyDescent="0.3">
      <c r="Q191" s="134">
        <f>Q161+Q155+Q126</f>
        <v>90829300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9"/>
  <dimension ref="A1:O69"/>
  <sheetViews>
    <sheetView topLeftCell="A38" workbookViewId="0">
      <selection activeCell="I63" sqref="I63"/>
    </sheetView>
  </sheetViews>
  <sheetFormatPr defaultRowHeight="14.4" x14ac:dyDescent="0.3"/>
  <cols>
    <col min="1" max="4" width="26.109375" customWidth="1"/>
    <col min="5" max="7" width="9.109375" style="32"/>
    <col min="8" max="8" width="23.5546875" customWidth="1"/>
    <col min="9" max="9" width="24.109375" customWidth="1"/>
    <col min="10" max="10" width="11.88671875" customWidth="1"/>
    <col min="11" max="11" width="11" customWidth="1"/>
    <col min="13" max="14" width="9.109375" style="132"/>
  </cols>
  <sheetData>
    <row r="1" spans="1:15" ht="15.6" x14ac:dyDescent="0.3">
      <c r="A1" s="22" t="s">
        <v>137</v>
      </c>
      <c r="G1" s="33"/>
      <c r="H1" s="23"/>
      <c r="I1" s="23"/>
      <c r="J1" s="23" t="s">
        <v>138</v>
      </c>
    </row>
    <row r="2" spans="1:15" x14ac:dyDescent="0.3">
      <c r="G2" s="33"/>
      <c r="H2" s="23"/>
      <c r="I2" s="23"/>
      <c r="J2" s="23"/>
    </row>
    <row r="3" spans="1:15" x14ac:dyDescent="0.3">
      <c r="A3" t="s">
        <v>219</v>
      </c>
      <c r="H3" s="43">
        <f>SUM(Tabulka3[Schválený rozpočet 2026])</f>
        <v>146039100</v>
      </c>
      <c r="I3" s="43">
        <f>SUM(Tabulka3[Upravený rozpočet 2026])</f>
        <v>223432500</v>
      </c>
      <c r="J3" s="43">
        <f>SUM(Tabulka3[čerpání rozpočtu 2026])</f>
        <v>146039100</v>
      </c>
    </row>
    <row r="4" spans="1:15" ht="28.8" x14ac:dyDescent="0.3">
      <c r="A4" t="s">
        <v>2</v>
      </c>
      <c r="B4" t="s">
        <v>162</v>
      </c>
      <c r="C4" t="s">
        <v>161</v>
      </c>
      <c r="D4" t="s">
        <v>133</v>
      </c>
      <c r="E4" s="34" t="s">
        <v>132</v>
      </c>
      <c r="F4" s="35" t="s">
        <v>134</v>
      </c>
      <c r="G4" s="36" t="s">
        <v>139</v>
      </c>
      <c r="H4" s="24" t="s">
        <v>420</v>
      </c>
      <c r="I4" s="24" t="s">
        <v>421</v>
      </c>
      <c r="J4" s="24" t="s">
        <v>423</v>
      </c>
      <c r="K4" s="168" t="s">
        <v>252</v>
      </c>
      <c r="L4" s="24" t="s">
        <v>300</v>
      </c>
      <c r="M4" s="169" t="s">
        <v>301</v>
      </c>
      <c r="N4" s="168"/>
      <c r="O4" s="168"/>
    </row>
    <row r="5" spans="1:15" s="25" customFormat="1" x14ac:dyDescent="0.3">
      <c r="A5" s="132" t="s">
        <v>140</v>
      </c>
      <c r="B5" s="132" t="s">
        <v>140</v>
      </c>
      <c r="C5" s="11" t="s">
        <v>163</v>
      </c>
      <c r="D5" s="11" t="s">
        <v>257</v>
      </c>
      <c r="E5" s="32" t="s">
        <v>172</v>
      </c>
      <c r="F5" s="32">
        <v>1511</v>
      </c>
      <c r="G5" s="32">
        <v>900</v>
      </c>
      <c r="H5" s="134">
        <v>19000000</v>
      </c>
      <c r="I5" s="134">
        <v>19000000</v>
      </c>
      <c r="J5" s="134">
        <v>19000000</v>
      </c>
      <c r="K5" s="178"/>
      <c r="L5" s="178"/>
      <c r="M5" s="178"/>
      <c r="N5" s="167"/>
      <c r="O5" s="167"/>
    </row>
    <row r="6" spans="1:15" s="25" customFormat="1" x14ac:dyDescent="0.3">
      <c r="A6" s="132" t="s">
        <v>141</v>
      </c>
      <c r="B6" s="132" t="s">
        <v>141</v>
      </c>
      <c r="C6" s="11" t="s">
        <v>163</v>
      </c>
      <c r="D6" s="11" t="s">
        <v>257</v>
      </c>
      <c r="E6" s="32" t="s">
        <v>172</v>
      </c>
      <c r="F6" s="32">
        <v>1361</v>
      </c>
      <c r="G6" s="32">
        <v>900</v>
      </c>
      <c r="H6" s="134">
        <v>2300000</v>
      </c>
      <c r="I6" s="134">
        <v>2300000</v>
      </c>
      <c r="J6" s="134">
        <v>2300000</v>
      </c>
      <c r="K6" s="178"/>
      <c r="L6" s="178"/>
      <c r="M6" s="178"/>
      <c r="N6" s="167"/>
      <c r="O6" s="167"/>
    </row>
    <row r="7" spans="1:15" s="25" customFormat="1" x14ac:dyDescent="0.3">
      <c r="A7" s="9" t="s">
        <v>156</v>
      </c>
      <c r="B7" s="9" t="s">
        <v>142</v>
      </c>
      <c r="C7" s="11" t="s">
        <v>163</v>
      </c>
      <c r="D7" s="11" t="s">
        <v>257</v>
      </c>
      <c r="E7" s="32" t="s">
        <v>172</v>
      </c>
      <c r="F7" s="179">
        <v>1341</v>
      </c>
      <c r="G7" s="179">
        <v>900</v>
      </c>
      <c r="H7" s="134">
        <v>260000</v>
      </c>
      <c r="I7" s="134">
        <v>260000</v>
      </c>
      <c r="J7" s="134">
        <v>260000</v>
      </c>
      <c r="K7" s="178"/>
      <c r="L7" s="178"/>
      <c r="M7" s="178"/>
      <c r="N7" s="167"/>
      <c r="O7" s="167"/>
    </row>
    <row r="8" spans="1:15" s="25" customFormat="1" x14ac:dyDescent="0.3">
      <c r="A8" s="9" t="s">
        <v>157</v>
      </c>
      <c r="B8" s="9" t="s">
        <v>142</v>
      </c>
      <c r="C8" s="11" t="s">
        <v>163</v>
      </c>
      <c r="D8" s="11" t="s">
        <v>257</v>
      </c>
      <c r="E8" s="32" t="s">
        <v>172</v>
      </c>
      <c r="F8" s="179">
        <v>1342</v>
      </c>
      <c r="G8" s="179">
        <v>900</v>
      </c>
      <c r="H8" s="134">
        <v>50000</v>
      </c>
      <c r="I8" s="134">
        <v>50000</v>
      </c>
      <c r="J8" s="134">
        <v>50000</v>
      </c>
      <c r="K8" s="178"/>
      <c r="L8" s="178"/>
      <c r="M8" s="178"/>
      <c r="N8" s="167"/>
      <c r="O8" s="167"/>
    </row>
    <row r="9" spans="1:15" s="25" customFormat="1" x14ac:dyDescent="0.3">
      <c r="A9" s="9" t="s">
        <v>158</v>
      </c>
      <c r="B9" s="9" t="s">
        <v>142</v>
      </c>
      <c r="C9" s="11" t="s">
        <v>163</v>
      </c>
      <c r="D9" s="11" t="s">
        <v>257</v>
      </c>
      <c r="E9" s="32" t="s">
        <v>172</v>
      </c>
      <c r="F9" s="179">
        <v>1343</v>
      </c>
      <c r="G9" s="179">
        <v>900</v>
      </c>
      <c r="H9" s="134">
        <v>500000</v>
      </c>
      <c r="I9" s="134">
        <v>500000</v>
      </c>
      <c r="J9" s="134">
        <v>500000</v>
      </c>
      <c r="K9" s="178"/>
      <c r="L9" s="178"/>
      <c r="M9" s="178"/>
      <c r="N9" s="167"/>
      <c r="O9" s="167"/>
    </row>
    <row r="10" spans="1:15" s="25" customFormat="1" x14ac:dyDescent="0.3">
      <c r="A10" s="132" t="s">
        <v>143</v>
      </c>
      <c r="B10" s="132" t="s">
        <v>143</v>
      </c>
      <c r="C10" s="11" t="s">
        <v>164</v>
      </c>
      <c r="D10" s="11" t="s">
        <v>257</v>
      </c>
      <c r="E10" s="32">
        <v>6171</v>
      </c>
      <c r="F10" s="32">
        <v>2212</v>
      </c>
      <c r="G10" s="32">
        <v>900</v>
      </c>
      <c r="H10" s="134">
        <v>1800000</v>
      </c>
      <c r="I10" s="134">
        <v>1800000</v>
      </c>
      <c r="J10" s="134">
        <v>1800000</v>
      </c>
      <c r="K10" s="178"/>
      <c r="L10" s="178"/>
      <c r="M10" s="178"/>
      <c r="N10" s="167"/>
      <c r="O10" s="167"/>
    </row>
    <row r="11" spans="1:15" s="25" customFormat="1" x14ac:dyDescent="0.3">
      <c r="A11" s="9" t="s">
        <v>145</v>
      </c>
      <c r="B11" s="132" t="s">
        <v>144</v>
      </c>
      <c r="C11" s="11" t="s">
        <v>164</v>
      </c>
      <c r="D11" s="11" t="s">
        <v>257</v>
      </c>
      <c r="E11" s="179">
        <v>3314</v>
      </c>
      <c r="F11" s="179">
        <v>2111</v>
      </c>
      <c r="G11" s="179">
        <v>600</v>
      </c>
      <c r="H11" s="134">
        <v>200000</v>
      </c>
      <c r="I11" s="134">
        <v>200000</v>
      </c>
      <c r="J11" s="134">
        <v>200000</v>
      </c>
      <c r="K11" s="178"/>
      <c r="L11" s="178"/>
      <c r="M11" s="178"/>
      <c r="N11" s="167"/>
      <c r="O11" s="167"/>
    </row>
    <row r="12" spans="1:15" s="25" customFormat="1" x14ac:dyDescent="0.3">
      <c r="A12" s="9" t="s">
        <v>146</v>
      </c>
      <c r="B12" s="132" t="s">
        <v>144</v>
      </c>
      <c r="C12" s="11" t="s">
        <v>164</v>
      </c>
      <c r="D12" s="11" t="s">
        <v>257</v>
      </c>
      <c r="E12" s="179">
        <v>3632</v>
      </c>
      <c r="F12" s="179">
        <v>2111</v>
      </c>
      <c r="G12" s="179">
        <v>800</v>
      </c>
      <c r="H12" s="134">
        <v>200000</v>
      </c>
      <c r="I12" s="134">
        <v>200000</v>
      </c>
      <c r="J12" s="134">
        <v>200000</v>
      </c>
      <c r="K12" s="178"/>
      <c r="L12" s="178"/>
      <c r="M12" s="178"/>
      <c r="N12" s="167"/>
      <c r="O12" s="167"/>
    </row>
    <row r="13" spans="1:15" s="25" customFormat="1" x14ac:dyDescent="0.3">
      <c r="A13" s="9" t="s">
        <v>147</v>
      </c>
      <c r="B13" s="132" t="s">
        <v>144</v>
      </c>
      <c r="C13" s="11" t="s">
        <v>164</v>
      </c>
      <c r="D13" s="11" t="s">
        <v>257</v>
      </c>
      <c r="E13" s="179">
        <v>3399</v>
      </c>
      <c r="F13" s="179">
        <v>2111</v>
      </c>
      <c r="G13" s="179">
        <v>600</v>
      </c>
      <c r="H13" s="134">
        <v>0</v>
      </c>
      <c r="I13" s="134">
        <v>0</v>
      </c>
      <c r="J13" s="134">
        <v>0</v>
      </c>
      <c r="K13" s="178"/>
      <c r="L13" s="178"/>
      <c r="M13" s="178"/>
      <c r="N13" s="167"/>
      <c r="O13" s="167"/>
    </row>
    <row r="14" spans="1:15" s="25" customFormat="1" x14ac:dyDescent="0.3">
      <c r="A14" s="9" t="s">
        <v>286</v>
      </c>
      <c r="B14" s="132" t="s">
        <v>144</v>
      </c>
      <c r="C14" s="11" t="s">
        <v>164</v>
      </c>
      <c r="D14" s="11" t="s">
        <v>257</v>
      </c>
      <c r="E14" s="179" t="s">
        <v>285</v>
      </c>
      <c r="F14" s="179">
        <v>2111</v>
      </c>
      <c r="G14" s="179">
        <v>600</v>
      </c>
      <c r="H14" s="134">
        <v>0</v>
      </c>
      <c r="I14" s="134">
        <v>0</v>
      </c>
      <c r="J14" s="134">
        <v>0</v>
      </c>
      <c r="K14" s="178"/>
      <c r="L14" s="178"/>
      <c r="M14" s="178"/>
      <c r="N14" s="167"/>
      <c r="O14" s="167"/>
    </row>
    <row r="15" spans="1:15" s="25" customFormat="1" x14ac:dyDescent="0.3">
      <c r="A15" s="9" t="s">
        <v>148</v>
      </c>
      <c r="B15" s="132" t="s">
        <v>144</v>
      </c>
      <c r="C15" s="11" t="s">
        <v>164</v>
      </c>
      <c r="D15" s="11" t="s">
        <v>257</v>
      </c>
      <c r="E15" s="179">
        <v>6171</v>
      </c>
      <c r="F15" s="179">
        <v>2111</v>
      </c>
      <c r="G15" s="179">
        <v>900</v>
      </c>
      <c r="H15" s="134">
        <v>2000</v>
      </c>
      <c r="I15" s="134">
        <v>2000</v>
      </c>
      <c r="J15" s="134">
        <v>2000</v>
      </c>
      <c r="K15" s="178"/>
      <c r="L15" s="178"/>
      <c r="M15" s="178"/>
      <c r="N15" s="167"/>
      <c r="O15" s="167"/>
    </row>
    <row r="16" spans="1:15" s="25" customFormat="1" x14ac:dyDescent="0.3">
      <c r="A16" s="9" t="s">
        <v>297</v>
      </c>
      <c r="B16" s="132" t="s">
        <v>150</v>
      </c>
      <c r="C16" s="11" t="s">
        <v>164</v>
      </c>
      <c r="D16" s="11" t="s">
        <v>257</v>
      </c>
      <c r="E16" s="179" t="s">
        <v>298</v>
      </c>
      <c r="F16" s="179" t="s">
        <v>299</v>
      </c>
      <c r="G16" s="179" t="s">
        <v>275</v>
      </c>
      <c r="H16" s="134">
        <v>0</v>
      </c>
      <c r="I16" s="134">
        <v>0</v>
      </c>
      <c r="J16" s="134">
        <v>0</v>
      </c>
      <c r="K16" s="178"/>
      <c r="L16" s="178"/>
      <c r="M16" s="178"/>
      <c r="N16" s="167"/>
      <c r="O16" s="167"/>
    </row>
    <row r="17" spans="1:15" s="25" customFormat="1" x14ac:dyDescent="0.3">
      <c r="A17" s="9" t="s">
        <v>272</v>
      </c>
      <c r="B17" s="132" t="s">
        <v>150</v>
      </c>
      <c r="C17" s="11" t="s">
        <v>164</v>
      </c>
      <c r="D17" s="11" t="s">
        <v>257</v>
      </c>
      <c r="E17" s="179" t="s">
        <v>273</v>
      </c>
      <c r="F17" s="179" t="s">
        <v>274</v>
      </c>
      <c r="G17" s="179" t="s">
        <v>275</v>
      </c>
      <c r="H17" s="134">
        <v>0</v>
      </c>
      <c r="I17" s="134">
        <v>0</v>
      </c>
      <c r="J17" s="134">
        <v>0</v>
      </c>
      <c r="K17" s="178">
        <v>33092</v>
      </c>
      <c r="L17" s="178"/>
      <c r="M17" s="178"/>
      <c r="N17" s="167"/>
      <c r="O17" s="167"/>
    </row>
    <row r="18" spans="1:15" s="25" customFormat="1" x14ac:dyDescent="0.3">
      <c r="A18" s="9" t="s">
        <v>462</v>
      </c>
      <c r="B18" s="132" t="s">
        <v>150</v>
      </c>
      <c r="C18" s="11" t="s">
        <v>164</v>
      </c>
      <c r="D18" s="11" t="s">
        <v>257</v>
      </c>
      <c r="E18" s="179" t="s">
        <v>298</v>
      </c>
      <c r="F18" s="179" t="s">
        <v>274</v>
      </c>
      <c r="G18" s="179" t="s">
        <v>275</v>
      </c>
      <c r="H18" s="134">
        <v>0</v>
      </c>
      <c r="I18" s="134">
        <v>22900</v>
      </c>
      <c r="J18" s="134">
        <v>0</v>
      </c>
      <c r="K18" s="178">
        <v>138</v>
      </c>
      <c r="L18" s="178"/>
      <c r="M18" s="178"/>
      <c r="N18" s="167"/>
      <c r="O18" s="167"/>
    </row>
    <row r="19" spans="1:15" s="25" customFormat="1" x14ac:dyDescent="0.3">
      <c r="A19" s="9" t="s">
        <v>462</v>
      </c>
      <c r="B19" s="132" t="s">
        <v>150</v>
      </c>
      <c r="C19" s="11" t="s">
        <v>164</v>
      </c>
      <c r="D19" s="11" t="s">
        <v>257</v>
      </c>
      <c r="E19" s="179" t="s">
        <v>273</v>
      </c>
      <c r="F19" s="179" t="s">
        <v>274</v>
      </c>
      <c r="G19" s="179" t="s">
        <v>275</v>
      </c>
      <c r="H19" s="134">
        <v>0</v>
      </c>
      <c r="I19" s="134">
        <v>60000</v>
      </c>
      <c r="J19" s="134">
        <v>0</v>
      </c>
      <c r="K19" s="178">
        <v>138</v>
      </c>
      <c r="L19" s="178"/>
      <c r="M19" s="178"/>
      <c r="N19" s="167"/>
      <c r="O19" s="167"/>
    </row>
    <row r="20" spans="1:15" s="25" customFormat="1" x14ac:dyDescent="0.3">
      <c r="A20" s="132" t="s">
        <v>149</v>
      </c>
      <c r="B20" s="132" t="s">
        <v>150</v>
      </c>
      <c r="C20" s="11" t="s">
        <v>164</v>
      </c>
      <c r="D20" s="11" t="s">
        <v>257</v>
      </c>
      <c r="E20" s="32" t="s">
        <v>250</v>
      </c>
      <c r="F20" s="32">
        <v>2321</v>
      </c>
      <c r="G20" s="32">
        <v>900</v>
      </c>
      <c r="H20" s="134">
        <v>0</v>
      </c>
      <c r="I20" s="134">
        <v>0</v>
      </c>
      <c r="J20" s="134">
        <v>0</v>
      </c>
      <c r="K20" s="178"/>
      <c r="L20" s="178"/>
      <c r="M20" s="178"/>
      <c r="N20" s="167"/>
      <c r="O20" s="167"/>
    </row>
    <row r="21" spans="1:15" s="25" customFormat="1" x14ac:dyDescent="0.3">
      <c r="A21" s="132" t="s">
        <v>149</v>
      </c>
      <c r="B21" s="132" t="s">
        <v>150</v>
      </c>
      <c r="C21" s="11" t="s">
        <v>164</v>
      </c>
      <c r="D21" s="11" t="s">
        <v>257</v>
      </c>
      <c r="E21" s="32" t="s">
        <v>321</v>
      </c>
      <c r="F21" s="32">
        <v>2321</v>
      </c>
      <c r="G21" s="32">
        <v>400</v>
      </c>
      <c r="H21" s="134">
        <v>0</v>
      </c>
      <c r="I21" s="134">
        <v>0</v>
      </c>
      <c r="J21" s="134">
        <v>0</v>
      </c>
      <c r="K21" s="178"/>
      <c r="L21" s="178"/>
      <c r="M21" s="178"/>
      <c r="N21" s="167"/>
      <c r="O21" s="167"/>
    </row>
    <row r="22" spans="1:15" s="25" customFormat="1" x14ac:dyDescent="0.3">
      <c r="A22" s="9" t="s">
        <v>149</v>
      </c>
      <c r="B22" s="132" t="s">
        <v>150</v>
      </c>
      <c r="C22" s="11" t="s">
        <v>164</v>
      </c>
      <c r="D22" s="11" t="s">
        <v>257</v>
      </c>
      <c r="E22" s="179">
        <v>6171</v>
      </c>
      <c r="F22" s="179" t="s">
        <v>314</v>
      </c>
      <c r="G22" s="179">
        <v>900</v>
      </c>
      <c r="H22" s="134">
        <v>0</v>
      </c>
      <c r="I22" s="134">
        <v>83800</v>
      </c>
      <c r="J22" s="134">
        <v>0</v>
      </c>
      <c r="K22" s="178"/>
      <c r="L22" s="178"/>
      <c r="M22" s="178"/>
      <c r="N22" s="167"/>
      <c r="O22" s="167"/>
    </row>
    <row r="23" spans="1:15" s="25" customFormat="1" x14ac:dyDescent="0.3">
      <c r="A23" s="9" t="s">
        <v>151</v>
      </c>
      <c r="B23" s="132" t="s">
        <v>150</v>
      </c>
      <c r="C23" s="11" t="s">
        <v>164</v>
      </c>
      <c r="D23" s="11" t="s">
        <v>257</v>
      </c>
      <c r="E23" s="179">
        <v>6310</v>
      </c>
      <c r="F23" s="179">
        <v>2141</v>
      </c>
      <c r="G23" s="179">
        <v>1000</v>
      </c>
      <c r="H23" s="134">
        <v>1000000</v>
      </c>
      <c r="I23" s="134">
        <v>1000000</v>
      </c>
      <c r="J23" s="134">
        <v>1000000</v>
      </c>
      <c r="K23" s="178"/>
      <c r="L23" s="178"/>
      <c r="M23" s="178"/>
      <c r="N23" s="167"/>
      <c r="O23" s="167"/>
    </row>
    <row r="24" spans="1:15" s="25" customFormat="1" x14ac:dyDescent="0.3">
      <c r="A24" s="9" t="s">
        <v>322</v>
      </c>
      <c r="B24" s="132" t="s">
        <v>150</v>
      </c>
      <c r="C24" s="11" t="s">
        <v>164</v>
      </c>
      <c r="D24" s="11" t="s">
        <v>257</v>
      </c>
      <c r="E24" s="179" t="s">
        <v>273</v>
      </c>
      <c r="F24" s="179" t="s">
        <v>323</v>
      </c>
      <c r="G24" s="179" t="s">
        <v>275</v>
      </c>
      <c r="H24" s="134">
        <v>0</v>
      </c>
      <c r="I24" s="134">
        <v>0</v>
      </c>
      <c r="J24" s="134">
        <v>0</v>
      </c>
      <c r="K24" s="178"/>
      <c r="L24" s="178"/>
      <c r="M24" s="178"/>
      <c r="N24" s="167"/>
      <c r="O24" s="167"/>
    </row>
    <row r="25" spans="1:15" s="25" customFormat="1" x14ac:dyDescent="0.3">
      <c r="A25" s="9" t="s">
        <v>167</v>
      </c>
      <c r="B25" s="9" t="s">
        <v>167</v>
      </c>
      <c r="C25" s="9" t="s">
        <v>166</v>
      </c>
      <c r="D25" s="11" t="s">
        <v>257</v>
      </c>
      <c r="E25" s="179">
        <v>6171</v>
      </c>
      <c r="F25" s="179">
        <v>3110</v>
      </c>
      <c r="G25" s="179">
        <v>1000</v>
      </c>
      <c r="H25" s="134">
        <v>0</v>
      </c>
      <c r="I25" s="134">
        <v>0</v>
      </c>
      <c r="J25" s="134">
        <v>0</v>
      </c>
      <c r="K25" s="178"/>
      <c r="L25" s="178"/>
      <c r="M25" s="178"/>
      <c r="N25" s="167"/>
      <c r="O25" s="167"/>
    </row>
    <row r="26" spans="1:15" s="25" customFormat="1" x14ac:dyDescent="0.3">
      <c r="A26" s="9" t="s">
        <v>264</v>
      </c>
      <c r="B26" s="9" t="s">
        <v>159</v>
      </c>
      <c r="C26" s="132" t="s">
        <v>165</v>
      </c>
      <c r="D26" s="11" t="s">
        <v>257</v>
      </c>
      <c r="E26" s="179">
        <v>6330</v>
      </c>
      <c r="F26" s="179">
        <v>4137</v>
      </c>
      <c r="G26" s="179">
        <v>1000</v>
      </c>
      <c r="H26" s="134">
        <v>56436300</v>
      </c>
      <c r="I26" s="134">
        <v>56436300</v>
      </c>
      <c r="J26" s="134">
        <v>56436300</v>
      </c>
      <c r="K26" s="178"/>
      <c r="L26" s="178"/>
      <c r="M26" s="178"/>
      <c r="N26" s="167"/>
      <c r="O26" s="167"/>
    </row>
    <row r="27" spans="1:15" s="25" customFormat="1" x14ac:dyDescent="0.3">
      <c r="A27" s="9" t="s">
        <v>396</v>
      </c>
      <c r="B27" s="9" t="s">
        <v>159</v>
      </c>
      <c r="C27" s="132" t="s">
        <v>165</v>
      </c>
      <c r="D27" s="11" t="s">
        <v>257</v>
      </c>
      <c r="E27" s="179">
        <v>6330</v>
      </c>
      <c r="F27" s="179">
        <v>4137</v>
      </c>
      <c r="G27" s="179">
        <v>1000</v>
      </c>
      <c r="H27" s="134">
        <v>19264700</v>
      </c>
      <c r="I27" s="134">
        <v>19264700</v>
      </c>
      <c r="J27" s="134">
        <v>19264700</v>
      </c>
      <c r="K27" s="178"/>
      <c r="L27" s="178"/>
      <c r="M27" s="178"/>
      <c r="N27" s="167"/>
      <c r="O27" s="167"/>
    </row>
    <row r="28" spans="1:15" s="25" customFormat="1" x14ac:dyDescent="0.3">
      <c r="A28" s="9" t="s">
        <v>396</v>
      </c>
      <c r="B28" s="9" t="s">
        <v>159</v>
      </c>
      <c r="C28" s="132" t="s">
        <v>165</v>
      </c>
      <c r="D28" s="11" t="s">
        <v>257</v>
      </c>
      <c r="E28" s="179">
        <v>6330</v>
      </c>
      <c r="F28" s="179">
        <v>4137</v>
      </c>
      <c r="G28" s="179">
        <v>1000</v>
      </c>
      <c r="H28" s="134">
        <v>5081100</v>
      </c>
      <c r="I28" s="134">
        <v>5081100</v>
      </c>
      <c r="J28" s="134">
        <v>5081100</v>
      </c>
      <c r="K28" s="178"/>
      <c r="L28" s="178"/>
      <c r="M28" s="178"/>
      <c r="N28" s="167"/>
      <c r="O28" s="167"/>
    </row>
    <row r="29" spans="1:15" s="25" customFormat="1" x14ac:dyDescent="0.3">
      <c r="A29" s="9" t="s">
        <v>152</v>
      </c>
      <c r="B29" s="9" t="s">
        <v>159</v>
      </c>
      <c r="C29" s="132" t="s">
        <v>165</v>
      </c>
      <c r="D29" s="11" t="s">
        <v>155</v>
      </c>
      <c r="E29" s="179">
        <v>6330</v>
      </c>
      <c r="F29" s="179">
        <v>4137</v>
      </c>
      <c r="G29" s="179">
        <v>1000</v>
      </c>
      <c r="H29" s="134">
        <v>0</v>
      </c>
      <c r="I29" s="134">
        <v>0</v>
      </c>
      <c r="J29" s="134">
        <v>0</v>
      </c>
      <c r="K29" s="178"/>
      <c r="L29" s="178"/>
      <c r="M29" s="178"/>
      <c r="N29" s="167"/>
      <c r="O29" s="167"/>
    </row>
    <row r="30" spans="1:15" s="25" customFormat="1" x14ac:dyDescent="0.3">
      <c r="A30" s="9" t="s">
        <v>277</v>
      </c>
      <c r="B30" s="9" t="s">
        <v>159</v>
      </c>
      <c r="C30" s="132" t="s">
        <v>165</v>
      </c>
      <c r="D30" s="11" t="s">
        <v>155</v>
      </c>
      <c r="E30" s="179">
        <v>6330</v>
      </c>
      <c r="F30" s="179">
        <v>4137</v>
      </c>
      <c r="G30" s="179">
        <v>1000</v>
      </c>
      <c r="H30" s="134">
        <v>0</v>
      </c>
      <c r="I30" s="134">
        <v>0</v>
      </c>
      <c r="J30" s="134">
        <v>0</v>
      </c>
      <c r="K30" s="178"/>
      <c r="L30" s="178"/>
      <c r="M30" s="178"/>
      <c r="N30" s="167"/>
      <c r="O30" s="167"/>
    </row>
    <row r="31" spans="1:15" s="25" customFormat="1" x14ac:dyDescent="0.3">
      <c r="A31" s="9" t="s">
        <v>276</v>
      </c>
      <c r="B31" s="9" t="s">
        <v>159</v>
      </c>
      <c r="C31" s="132" t="s">
        <v>165</v>
      </c>
      <c r="D31" s="11" t="s">
        <v>155</v>
      </c>
      <c r="E31" s="179">
        <v>6330</v>
      </c>
      <c r="F31" s="179">
        <v>4137</v>
      </c>
      <c r="G31" s="179">
        <v>1000</v>
      </c>
      <c r="H31" s="134">
        <v>0</v>
      </c>
      <c r="I31" s="134">
        <v>0</v>
      </c>
      <c r="J31" s="134">
        <v>0</v>
      </c>
      <c r="K31" s="178">
        <v>81</v>
      </c>
      <c r="L31" s="178"/>
      <c r="M31" s="178"/>
      <c r="N31" s="167"/>
      <c r="O31" s="167"/>
    </row>
    <row r="32" spans="1:15" s="25" customFormat="1" x14ac:dyDescent="0.3">
      <c r="A32" s="9" t="s">
        <v>324</v>
      </c>
      <c r="B32" s="9" t="s">
        <v>159</v>
      </c>
      <c r="C32" s="132" t="s">
        <v>165</v>
      </c>
      <c r="D32" s="11" t="s">
        <v>155</v>
      </c>
      <c r="E32" s="179">
        <v>6330</v>
      </c>
      <c r="F32" s="179">
        <v>4137</v>
      </c>
      <c r="G32" s="179">
        <v>1000</v>
      </c>
      <c r="H32" s="134">
        <v>0</v>
      </c>
      <c r="I32" s="134">
        <v>0</v>
      </c>
      <c r="J32" s="134">
        <v>0</v>
      </c>
      <c r="K32" s="178">
        <v>99</v>
      </c>
      <c r="L32" s="178"/>
      <c r="M32" s="178"/>
      <c r="N32" s="167"/>
      <c r="O32" s="167"/>
    </row>
    <row r="33" spans="1:15" s="25" customFormat="1" x14ac:dyDescent="0.3">
      <c r="A33" s="9" t="s">
        <v>278</v>
      </c>
      <c r="B33" s="9" t="s">
        <v>159</v>
      </c>
      <c r="C33" s="132" t="s">
        <v>165</v>
      </c>
      <c r="D33" s="11" t="s">
        <v>155</v>
      </c>
      <c r="E33" s="179">
        <v>6330</v>
      </c>
      <c r="F33" s="179">
        <v>4137</v>
      </c>
      <c r="G33" s="179">
        <v>1000</v>
      </c>
      <c r="H33" s="134">
        <v>0</v>
      </c>
      <c r="I33" s="134">
        <v>0</v>
      </c>
      <c r="J33" s="134">
        <v>0</v>
      </c>
      <c r="K33" s="178">
        <v>96</v>
      </c>
      <c r="L33" s="178"/>
      <c r="M33" s="178"/>
      <c r="N33" s="167"/>
      <c r="O33" s="167"/>
    </row>
    <row r="34" spans="1:15" s="25" customFormat="1" x14ac:dyDescent="0.3">
      <c r="A34" s="9" t="s">
        <v>295</v>
      </c>
      <c r="B34" s="9" t="s">
        <v>159</v>
      </c>
      <c r="C34" s="132" t="s">
        <v>165</v>
      </c>
      <c r="D34" s="11" t="s">
        <v>155</v>
      </c>
      <c r="E34" s="179">
        <v>6330</v>
      </c>
      <c r="F34" s="179">
        <v>4137</v>
      </c>
      <c r="G34" s="179">
        <v>1000</v>
      </c>
      <c r="H34" s="134">
        <v>0</v>
      </c>
      <c r="I34" s="134">
        <v>0</v>
      </c>
      <c r="J34" s="134">
        <v>0</v>
      </c>
      <c r="K34" s="178">
        <v>81</v>
      </c>
      <c r="L34" s="178"/>
      <c r="M34" s="178"/>
      <c r="N34" s="167"/>
      <c r="O34" s="167"/>
    </row>
    <row r="35" spans="1:15" s="25" customFormat="1" x14ac:dyDescent="0.3">
      <c r="A35" s="9" t="s">
        <v>325</v>
      </c>
      <c r="B35" s="9" t="s">
        <v>159</v>
      </c>
      <c r="C35" s="132" t="s">
        <v>165</v>
      </c>
      <c r="D35" s="11" t="s">
        <v>155</v>
      </c>
      <c r="E35" s="179">
        <v>6330</v>
      </c>
      <c r="F35" s="179">
        <v>4137</v>
      </c>
      <c r="G35" s="179">
        <v>1000</v>
      </c>
      <c r="H35" s="134">
        <v>0</v>
      </c>
      <c r="I35" s="134">
        <v>0</v>
      </c>
      <c r="J35" s="134">
        <v>0</v>
      </c>
      <c r="K35" s="178">
        <v>81</v>
      </c>
      <c r="L35" s="178"/>
      <c r="M35" s="178"/>
    </row>
    <row r="36" spans="1:15" s="25" customFormat="1" x14ac:dyDescent="0.3">
      <c r="A36" s="9" t="s">
        <v>296</v>
      </c>
      <c r="B36" s="9" t="s">
        <v>159</v>
      </c>
      <c r="C36" s="132" t="s">
        <v>165</v>
      </c>
      <c r="D36" s="11" t="s">
        <v>155</v>
      </c>
      <c r="E36" s="179">
        <v>6330</v>
      </c>
      <c r="F36" s="179">
        <v>4137</v>
      </c>
      <c r="G36" s="179">
        <v>1000</v>
      </c>
      <c r="H36" s="134">
        <v>0</v>
      </c>
      <c r="I36" s="134">
        <v>29900</v>
      </c>
      <c r="J36" s="134">
        <v>0</v>
      </c>
      <c r="K36" s="178">
        <v>81</v>
      </c>
      <c r="L36" s="178"/>
      <c r="M36" s="178"/>
    </row>
    <row r="37" spans="1:15" s="25" customFormat="1" x14ac:dyDescent="0.3">
      <c r="A37" s="9" t="s">
        <v>326</v>
      </c>
      <c r="B37" s="9" t="s">
        <v>159</v>
      </c>
      <c r="C37" s="132" t="s">
        <v>165</v>
      </c>
      <c r="D37" s="11" t="s">
        <v>155</v>
      </c>
      <c r="E37" s="179">
        <v>6330</v>
      </c>
      <c r="F37" s="179">
        <v>4137</v>
      </c>
      <c r="G37" s="179">
        <v>1000</v>
      </c>
      <c r="H37" s="134">
        <v>0</v>
      </c>
      <c r="I37" s="134">
        <v>0</v>
      </c>
      <c r="J37" s="134">
        <v>0</v>
      </c>
      <c r="K37" s="178">
        <v>93</v>
      </c>
      <c r="L37" s="178"/>
      <c r="M37" s="178"/>
      <c r="N37" s="167"/>
      <c r="O37" s="167"/>
    </row>
    <row r="38" spans="1:15" s="25" customFormat="1" x14ac:dyDescent="0.3">
      <c r="A38" s="9" t="s">
        <v>291</v>
      </c>
      <c r="B38" s="9" t="s">
        <v>159</v>
      </c>
      <c r="C38" s="132" t="s">
        <v>165</v>
      </c>
      <c r="D38" s="11" t="s">
        <v>155</v>
      </c>
      <c r="E38" s="179">
        <v>6330</v>
      </c>
      <c r="F38" s="179">
        <v>4137</v>
      </c>
      <c r="G38" s="179">
        <v>1000</v>
      </c>
      <c r="H38" s="134">
        <v>0</v>
      </c>
      <c r="I38" s="134">
        <v>0</v>
      </c>
      <c r="J38" s="134">
        <v>0</v>
      </c>
      <c r="K38" s="178">
        <v>98</v>
      </c>
      <c r="L38" s="178"/>
      <c r="M38" s="132"/>
      <c r="N38" s="167"/>
      <c r="O38" s="167"/>
    </row>
    <row r="39" spans="1:15" s="25" customFormat="1" x14ac:dyDescent="0.3">
      <c r="A39" s="9" t="s">
        <v>327</v>
      </c>
      <c r="B39" s="9" t="s">
        <v>159</v>
      </c>
      <c r="C39" s="132" t="s">
        <v>165</v>
      </c>
      <c r="D39" s="11" t="s">
        <v>155</v>
      </c>
      <c r="E39" s="179">
        <v>6330</v>
      </c>
      <c r="F39" s="179">
        <v>4137</v>
      </c>
      <c r="G39" s="179">
        <v>1000</v>
      </c>
      <c r="H39" s="134">
        <v>0</v>
      </c>
      <c r="I39" s="134">
        <v>0</v>
      </c>
      <c r="J39" s="134">
        <v>0</v>
      </c>
      <c r="K39" s="178">
        <v>115</v>
      </c>
      <c r="L39" s="178"/>
      <c r="M39" s="132"/>
      <c r="N39" s="167"/>
      <c r="O39" s="167"/>
    </row>
    <row r="40" spans="1:15" s="25" customFormat="1" x14ac:dyDescent="0.3">
      <c r="A40" s="9" t="s">
        <v>315</v>
      </c>
      <c r="B40" s="9" t="s">
        <v>159</v>
      </c>
      <c r="C40" s="132" t="s">
        <v>165</v>
      </c>
      <c r="D40" s="11" t="s">
        <v>155</v>
      </c>
      <c r="E40" s="179">
        <v>6330</v>
      </c>
      <c r="F40" s="179">
        <v>4137</v>
      </c>
      <c r="G40" s="179">
        <v>1000</v>
      </c>
      <c r="H40" s="134">
        <v>0</v>
      </c>
      <c r="I40" s="134">
        <v>0</v>
      </c>
      <c r="J40" s="134">
        <v>0</v>
      </c>
      <c r="K40" s="178">
        <v>137</v>
      </c>
      <c r="L40" s="178"/>
      <c r="M40" s="132"/>
      <c r="N40" s="167"/>
      <c r="O40" s="167"/>
    </row>
    <row r="41" spans="1:15" s="25" customFormat="1" x14ac:dyDescent="0.3">
      <c r="A41" s="9" t="s">
        <v>499</v>
      </c>
      <c r="B41" s="9" t="s">
        <v>159</v>
      </c>
      <c r="C41" s="132" t="s">
        <v>165</v>
      </c>
      <c r="D41" s="11" t="s">
        <v>155</v>
      </c>
      <c r="E41" s="179">
        <v>6330</v>
      </c>
      <c r="F41" s="179" t="s">
        <v>313</v>
      </c>
      <c r="G41" s="179">
        <v>1000</v>
      </c>
      <c r="H41" s="134">
        <v>0</v>
      </c>
      <c r="I41" s="134">
        <v>60000000</v>
      </c>
      <c r="J41" s="134">
        <v>0</v>
      </c>
      <c r="K41" s="178">
        <v>84</v>
      </c>
      <c r="L41" s="178"/>
      <c r="M41" s="178"/>
      <c r="N41" s="167"/>
      <c r="O41" s="167"/>
    </row>
    <row r="42" spans="1:15" s="25" customFormat="1" x14ac:dyDescent="0.3">
      <c r="A42" s="9" t="s">
        <v>500</v>
      </c>
      <c r="B42" s="9" t="s">
        <v>159</v>
      </c>
      <c r="C42" s="132" t="s">
        <v>165</v>
      </c>
      <c r="D42" s="11" t="s">
        <v>155</v>
      </c>
      <c r="E42" s="179">
        <v>6330</v>
      </c>
      <c r="F42" s="179" t="s">
        <v>313</v>
      </c>
      <c r="G42" s="179">
        <v>1000</v>
      </c>
      <c r="H42" s="134">
        <v>0</v>
      </c>
      <c r="I42" s="134">
        <v>10000000</v>
      </c>
      <c r="J42" s="134">
        <v>0</v>
      </c>
      <c r="K42" s="178">
        <v>148</v>
      </c>
      <c r="L42" s="178"/>
      <c r="M42" s="178"/>
      <c r="N42" s="167"/>
      <c r="O42" s="167"/>
    </row>
    <row r="43" spans="1:15" s="25" customFormat="1" x14ac:dyDescent="0.3">
      <c r="A43" s="9" t="s">
        <v>328</v>
      </c>
      <c r="B43" s="9" t="s">
        <v>159</v>
      </c>
      <c r="C43" s="132" t="s">
        <v>165</v>
      </c>
      <c r="D43" s="11" t="s">
        <v>155</v>
      </c>
      <c r="E43" s="179">
        <v>6330</v>
      </c>
      <c r="F43" s="179" t="s">
        <v>313</v>
      </c>
      <c r="G43" s="179">
        <v>1000</v>
      </c>
      <c r="H43" s="134">
        <v>0</v>
      </c>
      <c r="I43" s="134">
        <v>0</v>
      </c>
      <c r="J43" s="134">
        <v>0</v>
      </c>
      <c r="K43" s="178">
        <v>148</v>
      </c>
      <c r="L43" s="178"/>
      <c r="M43" s="178"/>
      <c r="N43" s="167"/>
      <c r="O43" s="167"/>
    </row>
    <row r="44" spans="1:15" s="25" customFormat="1" x14ac:dyDescent="0.3">
      <c r="A44" s="9" t="s">
        <v>498</v>
      </c>
      <c r="B44" s="9" t="s">
        <v>159</v>
      </c>
      <c r="C44" s="132" t="s">
        <v>165</v>
      </c>
      <c r="D44" s="11" t="s">
        <v>155</v>
      </c>
      <c r="E44" s="179">
        <v>6330</v>
      </c>
      <c r="F44" s="179" t="s">
        <v>313</v>
      </c>
      <c r="G44" s="179">
        <v>1000</v>
      </c>
      <c r="H44" s="134">
        <v>0</v>
      </c>
      <c r="I44" s="134">
        <v>1000000</v>
      </c>
      <c r="J44" s="134">
        <v>0</v>
      </c>
      <c r="K44" s="178">
        <v>84</v>
      </c>
      <c r="L44" s="178"/>
      <c r="M44" s="178"/>
      <c r="N44" s="167"/>
      <c r="O44" s="167"/>
    </row>
    <row r="45" spans="1:15" s="25" customFormat="1" x14ac:dyDescent="0.3">
      <c r="A45" s="9" t="s">
        <v>497</v>
      </c>
      <c r="B45" s="9" t="s">
        <v>159</v>
      </c>
      <c r="C45" s="132" t="s">
        <v>165</v>
      </c>
      <c r="D45" s="11" t="s">
        <v>155</v>
      </c>
      <c r="E45" s="179">
        <v>6330</v>
      </c>
      <c r="F45" s="179" t="s">
        <v>313</v>
      </c>
      <c r="G45" s="179">
        <v>1000</v>
      </c>
      <c r="H45" s="134">
        <v>0</v>
      </c>
      <c r="I45" s="134">
        <v>2974000</v>
      </c>
      <c r="J45" s="134">
        <v>0</v>
      </c>
      <c r="K45" s="178">
        <v>84</v>
      </c>
      <c r="L45" s="178"/>
      <c r="M45" s="178"/>
      <c r="N45" s="167"/>
      <c r="O45" s="167"/>
    </row>
    <row r="46" spans="1:15" s="25" customFormat="1" x14ac:dyDescent="0.3">
      <c r="A46" s="9" t="s">
        <v>154</v>
      </c>
      <c r="B46" s="9" t="s">
        <v>159</v>
      </c>
      <c r="C46" s="132" t="s">
        <v>165</v>
      </c>
      <c r="D46" s="11" t="s">
        <v>155</v>
      </c>
      <c r="E46" s="179">
        <v>6330</v>
      </c>
      <c r="F46" s="179">
        <v>4137</v>
      </c>
      <c r="G46" s="179">
        <v>1000</v>
      </c>
      <c r="H46" s="134">
        <v>0</v>
      </c>
      <c r="I46" s="134">
        <v>0</v>
      </c>
      <c r="J46" s="134">
        <v>0</v>
      </c>
      <c r="K46" s="178"/>
      <c r="L46" s="178"/>
      <c r="M46" s="178"/>
    </row>
    <row r="47" spans="1:15" s="25" customFormat="1" x14ac:dyDescent="0.3">
      <c r="A47" s="9" t="s">
        <v>264</v>
      </c>
      <c r="B47" s="9" t="s">
        <v>160</v>
      </c>
      <c r="C47" s="132" t="s">
        <v>165</v>
      </c>
      <c r="D47" s="11" t="s">
        <v>257</v>
      </c>
      <c r="E47" s="179">
        <v>6330</v>
      </c>
      <c r="F47" s="179">
        <v>4137</v>
      </c>
      <c r="G47" s="179">
        <v>1000</v>
      </c>
      <c r="H47" s="134">
        <v>11945000</v>
      </c>
      <c r="I47" s="134">
        <v>11945000</v>
      </c>
      <c r="J47" s="134">
        <v>11945000</v>
      </c>
      <c r="K47" s="178"/>
      <c r="L47" s="178"/>
      <c r="M47" s="178"/>
    </row>
    <row r="48" spans="1:15" s="25" customFormat="1" x14ac:dyDescent="0.3">
      <c r="A48" s="9" t="s">
        <v>264</v>
      </c>
      <c r="B48" s="9" t="s">
        <v>160</v>
      </c>
      <c r="C48" s="132" t="s">
        <v>165</v>
      </c>
      <c r="D48" s="11" t="s">
        <v>155</v>
      </c>
      <c r="E48" s="179">
        <v>6330</v>
      </c>
      <c r="F48" s="179">
        <v>4137</v>
      </c>
      <c r="G48" s="179">
        <v>1000</v>
      </c>
      <c r="H48" s="134">
        <v>0</v>
      </c>
      <c r="I48" s="134">
        <v>198000</v>
      </c>
      <c r="J48" s="134">
        <v>0</v>
      </c>
      <c r="K48" s="178">
        <v>13010</v>
      </c>
      <c r="L48" s="178"/>
      <c r="M48" s="178"/>
    </row>
    <row r="49" spans="1:13" s="25" customFormat="1" x14ac:dyDescent="0.3">
      <c r="A49" s="9" t="s">
        <v>264</v>
      </c>
      <c r="B49" s="9" t="s">
        <v>160</v>
      </c>
      <c r="C49" s="132" t="s">
        <v>165</v>
      </c>
      <c r="D49" s="11" t="s">
        <v>155</v>
      </c>
      <c r="E49" s="179">
        <v>6330</v>
      </c>
      <c r="F49" s="179">
        <v>4137</v>
      </c>
      <c r="G49" s="179">
        <v>1000</v>
      </c>
      <c r="H49" s="134">
        <v>0</v>
      </c>
      <c r="I49" s="134">
        <v>0</v>
      </c>
      <c r="J49" s="134">
        <v>0</v>
      </c>
      <c r="K49" s="178">
        <v>13024</v>
      </c>
      <c r="L49" s="178"/>
      <c r="M49" s="178"/>
    </row>
    <row r="50" spans="1:13" s="25" customFormat="1" x14ac:dyDescent="0.3">
      <c r="A50" s="9" t="s">
        <v>264</v>
      </c>
      <c r="B50" s="9" t="s">
        <v>160</v>
      </c>
      <c r="C50" s="132" t="s">
        <v>165</v>
      </c>
      <c r="D50" s="11" t="s">
        <v>155</v>
      </c>
      <c r="E50" s="179">
        <v>6330</v>
      </c>
      <c r="F50" s="179">
        <v>4137</v>
      </c>
      <c r="G50" s="179">
        <v>1000</v>
      </c>
      <c r="H50" s="134">
        <v>0</v>
      </c>
      <c r="I50" s="134">
        <v>0</v>
      </c>
      <c r="J50" s="134">
        <v>0</v>
      </c>
      <c r="K50" s="178">
        <v>13015</v>
      </c>
      <c r="L50" s="178"/>
      <c r="M50" s="178"/>
    </row>
    <row r="51" spans="1:13" s="25" customFormat="1" x14ac:dyDescent="0.3">
      <c r="A51" s="9" t="s">
        <v>264</v>
      </c>
      <c r="B51" s="9" t="s">
        <v>160</v>
      </c>
      <c r="C51" s="132" t="s">
        <v>165</v>
      </c>
      <c r="D51" s="11" t="s">
        <v>155</v>
      </c>
      <c r="E51" s="179">
        <v>6330</v>
      </c>
      <c r="F51" s="179">
        <v>4137</v>
      </c>
      <c r="G51" s="179">
        <v>1000</v>
      </c>
      <c r="H51" s="134">
        <v>0</v>
      </c>
      <c r="I51" s="134">
        <v>0</v>
      </c>
      <c r="J51" s="134">
        <v>0</v>
      </c>
      <c r="K51" s="178">
        <v>98071</v>
      </c>
      <c r="L51" s="178"/>
      <c r="M51" s="178"/>
    </row>
    <row r="52" spans="1:13" s="25" customFormat="1" x14ac:dyDescent="0.3">
      <c r="A52" s="9" t="s">
        <v>264</v>
      </c>
      <c r="B52" s="9" t="s">
        <v>160</v>
      </c>
      <c r="C52" s="132" t="s">
        <v>165</v>
      </c>
      <c r="D52" s="11" t="s">
        <v>155</v>
      </c>
      <c r="E52" s="179">
        <v>6330</v>
      </c>
      <c r="F52" s="179">
        <v>4137</v>
      </c>
      <c r="G52" s="179">
        <v>1000</v>
      </c>
      <c r="H52" s="134">
        <v>0</v>
      </c>
      <c r="I52" s="134">
        <v>0</v>
      </c>
      <c r="J52" s="134">
        <v>0</v>
      </c>
      <c r="K52" s="178">
        <v>14022</v>
      </c>
      <c r="L52" s="178"/>
      <c r="M52" s="178"/>
    </row>
    <row r="53" spans="1:13" s="25" customFormat="1" x14ac:dyDescent="0.3">
      <c r="A53" s="9" t="s">
        <v>264</v>
      </c>
      <c r="B53" s="9" t="s">
        <v>160</v>
      </c>
      <c r="C53" s="132" t="s">
        <v>165</v>
      </c>
      <c r="D53" s="11" t="s">
        <v>155</v>
      </c>
      <c r="E53" s="179">
        <v>6330</v>
      </c>
      <c r="F53" s="179">
        <v>4137</v>
      </c>
      <c r="G53" s="179">
        <v>1000</v>
      </c>
      <c r="H53" s="134">
        <v>0</v>
      </c>
      <c r="I53" s="134">
        <v>0</v>
      </c>
      <c r="J53" s="134">
        <v>0</v>
      </c>
      <c r="K53" s="178">
        <v>34053</v>
      </c>
      <c r="L53" s="178"/>
      <c r="M53" s="132"/>
    </row>
    <row r="54" spans="1:13" s="25" customFormat="1" x14ac:dyDescent="0.3">
      <c r="A54" s="9" t="s">
        <v>264</v>
      </c>
      <c r="B54" s="9" t="s">
        <v>160</v>
      </c>
      <c r="C54" s="132" t="s">
        <v>165</v>
      </c>
      <c r="D54" s="11" t="s">
        <v>155</v>
      </c>
      <c r="E54" s="179">
        <v>6330</v>
      </c>
      <c r="F54" s="179">
        <v>4137</v>
      </c>
      <c r="G54" s="179">
        <v>1000</v>
      </c>
      <c r="H54" s="134">
        <v>0</v>
      </c>
      <c r="I54" s="134">
        <v>519300</v>
      </c>
      <c r="J54" s="134">
        <v>0</v>
      </c>
      <c r="K54" s="178">
        <v>33092</v>
      </c>
      <c r="L54" s="178"/>
      <c r="M54" s="132"/>
    </row>
    <row r="55" spans="1:13" s="25" customFormat="1" x14ac:dyDescent="0.3">
      <c r="A55" s="9" t="s">
        <v>264</v>
      </c>
      <c r="B55" s="9" t="s">
        <v>160</v>
      </c>
      <c r="C55" s="132" t="s">
        <v>165</v>
      </c>
      <c r="D55" s="11" t="s">
        <v>155</v>
      </c>
      <c r="E55" s="179">
        <v>6330</v>
      </c>
      <c r="F55" s="179">
        <v>4137</v>
      </c>
      <c r="G55" s="179">
        <v>1000</v>
      </c>
      <c r="H55" s="134">
        <v>0</v>
      </c>
      <c r="I55" s="134">
        <v>0</v>
      </c>
      <c r="J55" s="134">
        <v>0</v>
      </c>
      <c r="K55" s="178">
        <v>33092</v>
      </c>
      <c r="L55" s="178"/>
      <c r="M55" s="132"/>
    </row>
    <row r="56" spans="1:13" s="25" customFormat="1" x14ac:dyDescent="0.3">
      <c r="A56" s="9" t="s">
        <v>153</v>
      </c>
      <c r="B56" s="9" t="s">
        <v>160</v>
      </c>
      <c r="C56" s="132" t="s">
        <v>165</v>
      </c>
      <c r="D56" s="11" t="s">
        <v>155</v>
      </c>
      <c r="E56" s="179">
        <v>6330</v>
      </c>
      <c r="F56" s="179" t="s">
        <v>313</v>
      </c>
      <c r="G56" s="179">
        <v>1000</v>
      </c>
      <c r="H56" s="134">
        <v>0</v>
      </c>
      <c r="I56" s="134">
        <v>0</v>
      </c>
      <c r="J56" s="134">
        <v>0</v>
      </c>
      <c r="K56" s="178">
        <v>17526</v>
      </c>
      <c r="L56" s="178"/>
      <c r="M56" s="132"/>
    </row>
    <row r="57" spans="1:13" s="25" customFormat="1" x14ac:dyDescent="0.3">
      <c r="A57" s="132" t="s">
        <v>170</v>
      </c>
      <c r="B57" s="132" t="s">
        <v>170</v>
      </c>
      <c r="C57" s="132" t="s">
        <v>165</v>
      </c>
      <c r="D57" s="11" t="s">
        <v>257</v>
      </c>
      <c r="E57" s="179">
        <v>6330</v>
      </c>
      <c r="F57" s="32">
        <v>4131</v>
      </c>
      <c r="G57" s="32">
        <v>1000</v>
      </c>
      <c r="H57" s="134">
        <v>28000000</v>
      </c>
      <c r="I57" s="134">
        <v>30505500</v>
      </c>
      <c r="J57" s="134">
        <v>28000000</v>
      </c>
      <c r="K57" s="178"/>
      <c r="L57" s="178"/>
      <c r="M57" s="178"/>
    </row>
    <row r="61" spans="1:13" x14ac:dyDescent="0.3">
      <c r="A61" t="s">
        <v>2</v>
      </c>
      <c r="B61" t="s">
        <v>162</v>
      </c>
      <c r="C61" t="s">
        <v>161</v>
      </c>
      <c r="D61" t="s">
        <v>133</v>
      </c>
      <c r="E61" s="34" t="s">
        <v>132</v>
      </c>
      <c r="F61" s="35" t="s">
        <v>134</v>
      </c>
      <c r="G61" s="36" t="s">
        <v>139</v>
      </c>
      <c r="H61" s="24" t="s">
        <v>420</v>
      </c>
      <c r="I61" s="24" t="s">
        <v>421</v>
      </c>
      <c r="J61" s="24" t="s">
        <v>422</v>
      </c>
    </row>
    <row r="62" spans="1:13" s="25" customFormat="1" x14ac:dyDescent="0.3">
      <c r="A62" s="9" t="s">
        <v>197</v>
      </c>
      <c r="B62" s="9" t="s">
        <v>201</v>
      </c>
      <c r="C62" s="132" t="s">
        <v>200</v>
      </c>
      <c r="D62" s="11" t="s">
        <v>196</v>
      </c>
      <c r="E62" s="179" t="s">
        <v>172</v>
      </c>
      <c r="F62" s="179" t="s">
        <v>204</v>
      </c>
      <c r="G62" s="179">
        <v>900</v>
      </c>
      <c r="H62" s="4">
        <v>22885700</v>
      </c>
      <c r="I62" s="4">
        <v>23812600</v>
      </c>
      <c r="J62" s="4">
        <v>22885700</v>
      </c>
    </row>
    <row r="63" spans="1:13" s="25" customFormat="1" x14ac:dyDescent="0.3">
      <c r="A63" s="9" t="s">
        <v>332</v>
      </c>
      <c r="B63" s="9" t="s">
        <v>201</v>
      </c>
      <c r="C63" s="132" t="s">
        <v>200</v>
      </c>
      <c r="D63" s="11" t="s">
        <v>196</v>
      </c>
      <c r="E63" s="179" t="s">
        <v>172</v>
      </c>
      <c r="F63" s="179" t="s">
        <v>204</v>
      </c>
      <c r="G63" s="179">
        <v>900</v>
      </c>
      <c r="H63" s="4">
        <v>0</v>
      </c>
      <c r="I63" s="4">
        <v>62776900</v>
      </c>
      <c r="J63" s="4">
        <v>0</v>
      </c>
    </row>
    <row r="64" spans="1:13" s="25" customFormat="1" x14ac:dyDescent="0.3">
      <c r="A64" s="9" t="s">
        <v>333</v>
      </c>
      <c r="B64" s="9" t="s">
        <v>201</v>
      </c>
      <c r="C64" s="132" t="s">
        <v>200</v>
      </c>
      <c r="D64" s="11" t="s">
        <v>196</v>
      </c>
      <c r="E64" s="179" t="s">
        <v>172</v>
      </c>
      <c r="F64" s="179" t="s">
        <v>204</v>
      </c>
      <c r="G64" s="179">
        <v>900</v>
      </c>
      <c r="H64" s="4">
        <v>0</v>
      </c>
      <c r="I64" s="4">
        <v>0</v>
      </c>
      <c r="J64" s="4">
        <v>0</v>
      </c>
    </row>
    <row r="65" spans="1:10" s="25" customFormat="1" x14ac:dyDescent="0.3">
      <c r="A65" s="9" t="s">
        <v>334</v>
      </c>
      <c r="B65" s="9" t="s">
        <v>201</v>
      </c>
      <c r="C65" s="132" t="s">
        <v>200</v>
      </c>
      <c r="D65" s="11" t="s">
        <v>196</v>
      </c>
      <c r="E65" s="179" t="s">
        <v>172</v>
      </c>
      <c r="F65" s="179" t="s">
        <v>204</v>
      </c>
      <c r="G65" s="179">
        <v>900</v>
      </c>
      <c r="H65" s="4">
        <v>0</v>
      </c>
      <c r="I65" s="4">
        <v>0</v>
      </c>
      <c r="J65" s="4">
        <v>0</v>
      </c>
    </row>
    <row r="66" spans="1:10" s="25" customFormat="1" x14ac:dyDescent="0.3">
      <c r="A66" s="9" t="s">
        <v>198</v>
      </c>
      <c r="B66" s="9" t="s">
        <v>202</v>
      </c>
      <c r="C66" s="132" t="s">
        <v>200</v>
      </c>
      <c r="D66" s="11" t="s">
        <v>196</v>
      </c>
      <c r="E66" s="179" t="s">
        <v>172</v>
      </c>
      <c r="F66" s="179" t="s">
        <v>205</v>
      </c>
      <c r="G66" s="179">
        <v>900</v>
      </c>
      <c r="H66" s="4">
        <v>0</v>
      </c>
      <c r="I66" s="4">
        <v>0</v>
      </c>
      <c r="J66" s="4">
        <v>0</v>
      </c>
    </row>
    <row r="67" spans="1:10" s="25" customFormat="1" x14ac:dyDescent="0.3">
      <c r="A67" s="9" t="s">
        <v>199</v>
      </c>
      <c r="B67" s="9" t="s">
        <v>203</v>
      </c>
      <c r="C67" s="132" t="s">
        <v>200</v>
      </c>
      <c r="D67" s="11" t="s">
        <v>196</v>
      </c>
      <c r="E67" s="179" t="s">
        <v>172</v>
      </c>
      <c r="F67" s="179" t="s">
        <v>206</v>
      </c>
      <c r="G67" s="179">
        <v>900</v>
      </c>
      <c r="H67" s="4">
        <v>0</v>
      </c>
      <c r="I67" s="4">
        <v>0</v>
      </c>
      <c r="J67" s="4">
        <v>0</v>
      </c>
    </row>
    <row r="68" spans="1:10" s="25" customFormat="1" x14ac:dyDescent="0.3">
      <c r="A68" s="27"/>
      <c r="C68" s="26"/>
      <c r="D68" s="26"/>
      <c r="E68" s="37"/>
      <c r="F68" s="37"/>
      <c r="G68" s="37"/>
      <c r="H68" s="28"/>
      <c r="I68" s="28"/>
      <c r="J68" s="28"/>
    </row>
    <row r="69" spans="1:10" s="25" customFormat="1" x14ac:dyDescent="0.3">
      <c r="A69" s="27"/>
      <c r="C69" s="26"/>
      <c r="D69" s="26"/>
      <c r="E69" s="37"/>
      <c r="F69" s="37"/>
      <c r="G69" s="37"/>
      <c r="H69" s="28"/>
      <c r="I69" s="28"/>
      <c r="J69" s="28"/>
    </row>
  </sheetData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Rozpočtová opatření</vt:lpstr>
      <vt:lpstr>Závazné ukazatele rozpočtu</vt:lpstr>
      <vt:lpstr>Příjmy podrobně</vt:lpstr>
      <vt:lpstr>Výdaje podrobně </vt:lpstr>
      <vt:lpstr>Plán výnosů a nákladů</vt:lpstr>
      <vt:lpstr>Inv _ Neinv</vt:lpstr>
      <vt:lpstr>Rozpočtový výhled</vt:lpstr>
      <vt:lpstr>Data výdaje</vt:lpstr>
      <vt:lpstr>Data příjmy</vt:lpstr>
      <vt:lpstr>Zdaňovaná činnost data</vt:lpstr>
      <vt:lpstr>RS příjmy</vt:lpstr>
      <vt:lpstr>RS 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Illa Zdeněk (ÚMČ Kbely)</dc:creator>
  <cp:lastModifiedBy>UzivatelNB</cp:lastModifiedBy>
  <cp:lastPrinted>2026-04-23T06:16:13Z</cp:lastPrinted>
  <dcterms:created xsi:type="dcterms:W3CDTF">2024-02-21T11:09:13Z</dcterms:created>
  <dcterms:modified xsi:type="dcterms:W3CDTF">2026-05-06T15:39:27Z</dcterms:modified>
</cp:coreProperties>
</file>